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<sst xmlns="http://schemas.openxmlformats.org/spreadsheetml/2006/main" count="351" uniqueCount="173">
  <si>
    <t>Poř.</t>
  </si>
  <si>
    <t>Alter. kód</t>
  </si>
  <si>
    <t>Typ</t>
  </si>
  <si>
    <t>Popis</t>
  </si>
  <si>
    <t>MJ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</si>
  <si>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</si>
  <si>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</si>
  <si>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</si>
  <si>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</si>
  <si>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</si>
  <si>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</si>
  <si>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</si>
  <si>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</si>
  <si>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GUID</t>
  </si>
  <si>
    <t>Objekt</t>
  </si>
  <si>
    <t>Oddíl</t>
  </si>
  <si>
    <t>SO_01: Stavební objekt 01</t>
  </si>
  <si>
    <t>001: Zemní práce</t>
  </si>
  <si>
    <t>121101102</t>
  </si>
  <si>
    <t>SP</t>
  </si>
  <si>
    <t>Sejmutí ornice s vodorovným přemístěním - přes 50 do 100 m / nebo sejmutí lesní půdy</t>
  </si>
  <si>
    <t>m3</t>
  </si>
  <si>
    <t>{D7AA84B4-2524-4141-B49C-810AA8B91651}</t>
  </si>
  <si>
    <t>SO_01</t>
  </si>
  <si>
    <t>001</t>
  </si>
  <si>
    <t>131201101</t>
  </si>
  <si>
    <t>Hloubení nezapažených jam a zářezů - hornina 3, množství do 100 m3</t>
  </si>
  <si>
    <t>{A33BE16D-9B9E-4B70-ABAB-E20160BEA05A}</t>
  </si>
  <si>
    <t>132201101</t>
  </si>
  <si>
    <t>Hloubení rýh šířky do 600 mm - hornina 3, množství do 100 m3</t>
  </si>
  <si>
    <t>{AA2BF497-1106-4C09-96A2-ABF2715DCADC}</t>
  </si>
  <si>
    <t>132201201</t>
  </si>
  <si>
    <t>Hloubení rýh šířky přes 600 do 2 000 mm - hornina 3, množství do 100 m3</t>
  </si>
  <si>
    <t>{193D98EE-6787-41DB-ACCD-1B10B29F41B3}</t>
  </si>
  <si>
    <t>162701105</t>
  </si>
  <si>
    <t>Vodorovné přemístění výkopku - hornina 1 až 4, přes 9 000 do 10 000 m / po suchu</t>
  </si>
  <si>
    <t>{58FE092C-23AD-4AD1-BD64-C9F0387E8CE3}</t>
  </si>
  <si>
    <t>Poplatek za skládku - zemina</t>
  </si>
  <si>
    <t>{34A2DEE7-15CA-4062-AF88-A63F4EA5A871}</t>
  </si>
  <si>
    <t>162301101</t>
  </si>
  <si>
    <t>Vodorovné přemístění výkopku - hornina 1 až 4, přes 50 do 500 m / po suchu</t>
  </si>
  <si>
    <t>{454ED2D5-0AD2-43BC-913F-4C5854749549}</t>
  </si>
  <si>
    <t>167101101</t>
  </si>
  <si>
    <t>Nakládání neulehlého výkopku - nakládání, množství do 100 m3, hornina 1 až 4</t>
  </si>
  <si>
    <t>{44DBCF49-5FB1-45B6-9C2C-39541C755110}</t>
  </si>
  <si>
    <t>174101101</t>
  </si>
  <si>
    <t>Zásyp sypaninou - jám, šachet, rýh  se zhutněním / nebo kolem objektů v těchto vykopávkách</t>
  </si>
  <si>
    <t>{21A66760-AE8E-48AB-83DA-390EB26EA976}</t>
  </si>
  <si>
    <t>174101102</t>
  </si>
  <si>
    <t>Zásyp sypaninou - uzavřené prostory se zhutněním / s urovnáním povrchu zásypu</t>
  </si>
  <si>
    <t>{B5DAC3BC-11E1-42F1-B491-CC233AADA7B6}</t>
  </si>
  <si>
    <t>002: Základy</t>
  </si>
  <si>
    <t>272313511</t>
  </si>
  <si>
    <t>Beton základových konstrukcí - beton prostý, třída B 13,5 / prostředí běžné</t>
  </si>
  <si>
    <t>{4D147F3C-28A7-4D76-9F5F-2323A6825E33}</t>
  </si>
  <si>
    <t>002</t>
  </si>
  <si>
    <t>272351215</t>
  </si>
  <si>
    <t>Bednění základových konstrukcí - zřízení / včetně případných vzpěr</t>
  </si>
  <si>
    <t>m2</t>
  </si>
  <si>
    <t>{B2CBDC60-9DF7-4BE6-9E62-32E196FE1DB1}</t>
  </si>
  <si>
    <t>272351216</t>
  </si>
  <si>
    <t>Bednění základových konstrukcí - odstranění / včetně případných vzpěr</t>
  </si>
  <si>
    <t>{2D770E3C-A924-4789-905A-03D2DD2E2800}</t>
  </si>
  <si>
    <t>272353132</t>
  </si>
  <si>
    <t>Bednění kotevních otvorů a prostupů v základových konstrukcích - průřez přes 0,05 do 0,10 m2, hloubka přes 1,00 do 2,00 m</t>
  </si>
  <si>
    <t>kus</t>
  </si>
  <si>
    <t>{981B92A6-0E8F-40A7-9529-3998CDF38903}</t>
  </si>
  <si>
    <t>272362021</t>
  </si>
  <si>
    <t>Výztuž základových konstrukcí - svařované sítě / drát žebírkový</t>
  </si>
  <si>
    <t>t</t>
  </si>
  <si>
    <t>{606B5E68-71A0-4C0B-B479-B4F50632BFF6}</t>
  </si>
  <si>
    <t>625981123</t>
  </si>
  <si>
    <t>Obklad vnějších betonových konstrukcí deskami / prováděný současně s betonováním</t>
  </si>
  <si>
    <t>{33CBFCA8-EB52-4F7C-A10F-E93DC470B1ED}</t>
  </si>
  <si>
    <t>H</t>
  </si>
  <si>
    <t>Polystyrén extrudovaný Styrofoam IB - tloušťka 30-100 mm</t>
  </si>
  <si>
    <t>{88578547-C874-4745-8D41-12F97368CAD3}</t>
  </si>
  <si>
    <t>003: Svislé konstrukce</t>
  </si>
  <si>
    <t>311238212</t>
  </si>
  <si>
    <t>Zdivo vnější tepelně izolační Porotherm P+D - pevnost P10, malta MVC 5, tl. zdiva 365 mm</t>
  </si>
  <si>
    <t>{24BA5354-5819-4EB3-91C0-EDA1E59349C2}</t>
  </si>
  <si>
    <t>003</t>
  </si>
  <si>
    <t>317941125</t>
  </si>
  <si>
    <t>Osazování ocelových válcovaných nosníků na zdivu - výška přes 220 mm</t>
  </si>
  <si>
    <t>{ACE9378F-8431-4ACA-80C0-D2EC83C1457C}</t>
  </si>
  <si>
    <t>Tyč průřezu I ocelová - I 240 / rozměry 240×106 mm</t>
  </si>
  <si>
    <t>m</t>
  </si>
  <si>
    <t>{D5FBD47B-A8FB-4513-AE14-3CC3E5FADCFE}</t>
  </si>
  <si>
    <t>311238217</t>
  </si>
  <si>
    <t>Zdivo vnější tepelně izolační Porotherm P+D - pevnost P8, malta MVC 5, tl. zdiva 440 mm</t>
  </si>
  <si>
    <t>{85BAD013-11D4-48BD-B64E-A5560902F525}</t>
  </si>
  <si>
    <t>317321311</t>
  </si>
  <si>
    <t>Beton klenbových pásů a překladů - překlady, beton železový,  třída B 20 (C 16/20)</t>
  </si>
  <si>
    <t>{7D4B31A5-CC93-4466-9E52-C6BCE7E5159D}</t>
  </si>
  <si>
    <t>311238115</t>
  </si>
  <si>
    <t>Zdivo vnitřní z tvárnic Porotherm P+D - pevnost P10, malta MVC 5, tl. zdiva 300 mm</t>
  </si>
  <si>
    <t>{336E9EB9-6E7B-4BCC-9B33-E98D1A9B25BD}</t>
  </si>
  <si>
    <t>342241156</t>
  </si>
  <si>
    <t>Příčky z cihel pálených - lícová příčně děrovaná, dl. 290 mm, P 10, tl. příčky 140 mm</t>
  </si>
  <si>
    <t>{218CCA75-56ED-40B4-B999-BD420240C265}</t>
  </si>
  <si>
    <t>317351107</t>
  </si>
  <si>
    <t>Bednění překladů - zřízení / včetně podpěrné konstrukce, výška podpěrné kce do 4 m</t>
  </si>
  <si>
    <t>{4D55FC78-A3B9-43B0-AAF3-08732F3D1BB3}</t>
  </si>
  <si>
    <t>317351108</t>
  </si>
  <si>
    <t>Bednění překladů - odstranění / výška podpěrné kce do 4 m</t>
  </si>
  <si>
    <t>{8CF6832A-937A-4FD1-891E-0E24F1EA95CC}</t>
  </si>
  <si>
    <t>342241165</t>
  </si>
  <si>
    <t>Příčky z cihel pálených - plná lehčená nebo podélně děrovaná, dl. 290 mm, P 2 až P 15, tl. příčky 65 mm / jednoduché</t>
  </si>
  <si>
    <t>{BFA50CA4-F487-479A-822A-B9D53FD50659}</t>
  </si>
  <si>
    <t>342241166</t>
  </si>
  <si>
    <t>Příčky z cihel pálených - plná lehčená nebo podélně děrovaná, dl. 290 mm, P 2 až P 15, tl. příčky 140 mm / jednoduché nebo vyzděné do svislé konstrukce</t>
  </si>
  <si>
    <t>{4643B7F3-E3FE-45F4-B5AD-29AE26B81585}</t>
  </si>
  <si>
    <t>317168111</t>
  </si>
  <si>
    <t>Překlad POROTHERM plochý - šířka 115 mm, délka 100 cm</t>
  </si>
  <si>
    <t>{17C5D920-CF4C-44D9-8297-8B0CE28F88AB}</t>
  </si>
  <si>
    <t>317168112</t>
  </si>
  <si>
    <t>Překlad POROTHERM plochý - šířka 115 mm, délka 125 cm</t>
  </si>
  <si>
    <t>{444BAB66-F1F9-4767-80F1-AC0FD77C69C4}</t>
  </si>
  <si>
    <t>342243111</t>
  </si>
  <si>
    <t>Příčky z cihel pálených - POROTHERM, P 10, tl. příčky 115 mm / rozměr 497×238×115 nebo 372×238×115 mm, příčky nebo přizdívky jednoduché, na jakoukoliv maltu</t>
  </si>
  <si>
    <t>{E0E79415-1BC0-4151-A2DB-0F15D95F7E48}</t>
  </si>
  <si>
    <t>345244221</t>
  </si>
  <si>
    <t>Zídky parapetní z cihel pálených plných, na jakoukoliv maltu - dl. 290 mm, tloušťka 65 mm / nebo atikové, schodišťové a zábradelní</t>
  </si>
  <si>
    <t>{796274BA-B7B8-4CAB-984D-A5D010B234DE}</t>
  </si>
  <si>
    <t>317168113</t>
  </si>
  <si>
    <t>Překlad POROTHERM plochý - šířka 115 mm, délka 150 cm</t>
  </si>
  <si>
    <t>{AF9820E2-78EA-4262-91C3-1427697DCB42}</t>
  </si>
  <si>
    <t>317168138</t>
  </si>
  <si>
    <t>Překlad POROTHERM plochý - šířka 238 mm, délka 300 cm</t>
  </si>
  <si>
    <t>{8C661023-C946-46D8-A3F0-BA0EB4F9B1EF}</t>
  </si>
  <si>
    <t>346244351</t>
  </si>
  <si>
    <t>Obezdívka koupelnových van z cihel pálených, na jakoukoliv maltu - tloušťka 65 mm</t>
  </si>
  <si>
    <t>{65BA65F4-FBAA-48FC-BC49-AE2DDA2C3AB6}</t>
  </si>
  <si>
    <t>346244361</t>
  </si>
  <si>
    <t>Zazdívka rýh, potrubí, nik (výklenků) nebo kapes z cihel pálených, na jakoukoliv maltu - tloušťka 65 mm</t>
  </si>
  <si>
    <t>{830ABF26-532A-487C-BA98-9C5CCE4E9313}</t>
  </si>
  <si>
    <t>317168132</t>
  </si>
  <si>
    <t>Překlad POROTHERM plochý - šířka 238 mm, délka 150 cm</t>
  </si>
  <si>
    <t>{D59F7B70-0B2E-441D-B040-6C3299CB4C63}</t>
  </si>
  <si>
    <t>314271034</t>
  </si>
  <si>
    <t>Komínový systém Schiedel SIH UNI, jednoprůduchový, větrací šachta, vložky a tvárnice - světlý průměr vložky 20 cm</t>
  </si>
  <si>
    <t>{E069467F-A847-407A-B66F-939219F057A7}</t>
  </si>
  <si>
    <t>317168133</t>
  </si>
  <si>
    <t>Překlad POROTHERM plochý - šířka 238 mm, délka 175 cm</t>
  </si>
  <si>
    <t>{971664A6-7847-4344-BFE8-3CEF1F486CE1}</t>
  </si>
  <si>
    <t>317168135</t>
  </si>
  <si>
    <t>Překlad POROTHERM plochý - šířka 238 mm, délka 225 cm</t>
  </si>
  <si>
    <t>{07B8496A-A490-4CE2-BFC9-FDB185D75532}</t>
  </si>
  <si>
    <t>314271424</t>
  </si>
  <si>
    <t>Komínový systém Schiedel SIH UNI, jednoprůduchový, větrací šachta, pláště ostatní - výška pláště 100 cm, světlý průměr vložky 20 cm</t>
  </si>
  <si>
    <t>{4006EE0C-912A-466D-AD14-2B1EF5EC8576}</t>
  </si>
  <si>
    <t>317168131</t>
  </si>
  <si>
    <t>Překlad POROTHERM plochý - šířka 238 mm, délka 125 cm</t>
  </si>
  <si>
    <t>{96C75AD3-B579-4B55-AE4B-42D859F9EFB9}</t>
  </si>
  <si>
    <t>Ocelový sloupek prům.102mm - dodávka a montáž</t>
  </si>
  <si>
    <t>{CF2BEE6B-5901-4491-9ECC-921998E807E9}</t>
  </si>
  <si>
    <t>317998111</t>
  </si>
  <si>
    <t>Izolace tepelná výšky 24 cm vkládaná mezi překlady POROTHERM z pěnového polystyrénu - tloušťka 50 mm</t>
  </si>
  <si>
    <t>{BCAFC28A-D072-43E8-8D6E-473F41791883}</t>
  </si>
  <si>
    <t>Obklad vnějších betonových konstrukcí deskami, prováděný současně s betonováním - deska Lignopor, tloušťka 50 mm</t>
  </si>
  <si>
    <t>{DBF6B08A-E40A-4377-8FB5-BC2E70235F12}</t>
  </si>
  <si>
    <t>004: Vodorovné konstrukce</t>
  </si>
  <si>
    <t>411168112</t>
  </si>
  <si>
    <t>Strop ze stropních keram. nosníků POT a cihel. stropních vložek MIAKO vč. zmonolitnění betonem B20 - značka 15/50, osová vzd. nosníků 500 mm, délka 2 až 3 m, tl. stropu 19 cm</t>
  </si>
  <si>
    <t>{CEDD9B7A-2012-417A-BC3C-21436B24DA5C}</t>
  </si>
  <si>
    <t>004</t>
  </si>
  <si>
    <t>417321313</t>
  </si>
  <si>
    <t>Beton ztužujících pásů a věnců, železový - třída B 20 (C 16/20)</t>
  </si>
  <si>
    <t>{82A47D4C-A979-4B94-AB93-0A65D37693F1}</t>
  </si>
  <si>
    <t>Celkem (bez DPH)</t>
  </si>
  <si>
    <t>Celkem (včetně DPH)</t>
  </si>
  <si>
    <t>DEMO - Rodinný dům - příklad</t>
  </si>
  <si>
    <t>Slepý rozpočet - (import z formátu.csv do formátu .xls)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</si>
</sst>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9"/>
      <color rgb="FF000080"/>
      <name val="Arial"/>
      <family val="2"/>
    </font>
    <font>
      <sz val="10"/>
      <color rgb="FF000000"/>
      <name val="Arial CE"/>
      <family val="0"/>
    </font>
    <font>
      <b/>
      <sz val="12"/>
      <color rgb="FF993366"/>
      <name val="Arial"/>
      <family val="2"/>
    </font>
    <font>
      <b/>
      <sz val="11"/>
      <color rgb="FF33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41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horizontal="left" vertical="top"/>
    </xf>
    <xf numFmtId="49" fontId="42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top"/>
    </xf>
    <xf numFmtId="49" fontId="41" fillId="0" borderId="0" xfId="0" applyNumberFormat="1" applyFont="1" applyAlignment="1">
      <alignment horizontal="left" vertical="top" wrapText="1"/>
    </xf>
    <xf numFmtId="49" fontId="42" fillId="0" borderId="0" xfId="0" applyNumberFormat="1" applyFont="1" applyAlignment="1">
      <alignment horizontal="center"/>
    </xf>
    <xf numFmtId="165" fontId="43" fillId="0" borderId="0" xfId="0" applyNumberFormat="1" applyFont="1" applyFill="1" applyBorder="1" applyAlignment="1">
      <alignment horizontal="right" vertical="top"/>
    </xf>
    <xf numFmtId="166" fontId="41" fillId="0" borderId="0" xfId="0" applyNumberFormat="1" applyFont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168" fontId="41" fillId="0" borderId="0" xfId="0" applyNumberFormat="1" applyFont="1" applyAlignment="1">
      <alignment horizontal="right" vertical="top"/>
    </xf>
    <xf numFmtId="49" fontId="41" fillId="0" borderId="10" xfId="0" applyNumberFormat="1" applyFont="1" applyBorder="1" applyAlignment="1">
      <alignment vertical="top"/>
    </xf>
    <xf numFmtId="49" fontId="42" fillId="0" borderId="11" xfId="0" applyNumberFormat="1" applyFont="1" applyBorder="1" applyAlignment="1">
      <alignment horizontal="right"/>
    </xf>
    <xf numFmtId="49" fontId="42" fillId="0" borderId="11" xfId="0" applyNumberFormat="1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65" fontId="44" fillId="0" borderId="0" xfId="0" applyNumberFormat="1" applyFont="1" applyFill="1" applyBorder="1" applyAlignment="1">
      <alignment/>
    </xf>
    <xf numFmtId="166" fontId="44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65" fontId="45" fillId="0" borderId="0" xfId="0" applyNumberFormat="1" applyFont="1" applyFill="1" applyBorder="1" applyAlignment="1">
      <alignment/>
    </xf>
    <xf numFmtId="166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49" fontId="45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 vertical="top"/>
    </xf>
    <xf numFmtId="164" fontId="41" fillId="0" borderId="13" xfId="0" applyNumberFormat="1" applyFont="1" applyBorder="1" applyAlignment="1">
      <alignment horizontal="right" vertical="top"/>
    </xf>
    <xf numFmtId="49" fontId="41" fillId="0" borderId="10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center" vertical="top"/>
    </xf>
    <xf numFmtId="49" fontId="41" fillId="0" borderId="13" xfId="0" applyNumberFormat="1" applyFont="1" applyBorder="1" applyAlignment="1">
      <alignment horizontal="left" vertical="top" wrapText="1"/>
    </xf>
    <xf numFmtId="165" fontId="43" fillId="0" borderId="13" xfId="0" applyNumberFormat="1" applyFont="1" applyFill="1" applyBorder="1" applyAlignment="1">
      <alignment horizontal="right" vertical="top"/>
    </xf>
    <xf numFmtId="166" fontId="41" fillId="0" borderId="13" xfId="0" applyNumberFormat="1" applyFont="1" applyBorder="1" applyAlignment="1">
      <alignment horizontal="right" vertical="top"/>
    </xf>
    <xf numFmtId="167" fontId="41" fillId="0" borderId="13" xfId="0" applyNumberFormat="1" applyFont="1" applyBorder="1" applyAlignment="1">
      <alignment horizontal="right" vertical="top"/>
    </xf>
    <xf numFmtId="168" fontId="41" fillId="0" borderId="13" xfId="0" applyNumberFormat="1" applyFont="1" applyBorder="1" applyAlignment="1">
      <alignment horizontal="right" vertical="top"/>
    </xf>
    <xf numFmtId="164" fontId="41" fillId="0" borderId="14" xfId="0" applyNumberFormat="1" applyFont="1" applyBorder="1" applyAlignment="1">
      <alignment horizontal="righ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top"/>
    </xf>
    <xf numFmtId="49" fontId="41" fillId="0" borderId="14" xfId="0" applyNumberFormat="1" applyFont="1" applyBorder="1" applyAlignment="1">
      <alignment horizontal="left" vertical="top" wrapText="1"/>
    </xf>
    <xf numFmtId="165" fontId="43" fillId="0" borderId="14" xfId="0" applyNumberFormat="1" applyFont="1" applyFill="1" applyBorder="1" applyAlignment="1">
      <alignment horizontal="right" vertical="top"/>
    </xf>
    <xf numFmtId="166" fontId="41" fillId="0" borderId="14" xfId="0" applyNumberFormat="1" applyFont="1" applyBorder="1" applyAlignment="1">
      <alignment horizontal="right" vertical="top"/>
    </xf>
    <xf numFmtId="167" fontId="41" fillId="0" borderId="14" xfId="0" applyNumberFormat="1" applyFont="1" applyBorder="1" applyAlignment="1">
      <alignment horizontal="right" vertical="top"/>
    </xf>
    <xf numFmtId="168" fontId="41" fillId="0" borderId="14" xfId="0" applyNumberFormat="1" applyFont="1" applyBorder="1" applyAlignment="1">
      <alignment horizontal="right" vertical="top"/>
    </xf>
    <xf numFmtId="49" fontId="41" fillId="0" borderId="14" xfId="0" applyNumberFormat="1" applyFont="1" applyBorder="1" applyAlignment="1">
      <alignment vertical="top"/>
    </xf>
    <xf numFmtId="49" fontId="41" fillId="0" borderId="12" xfId="0" applyNumberFormat="1" applyFont="1" applyBorder="1" applyAlignment="1">
      <alignment horizontal="left" vertical="top"/>
    </xf>
    <xf numFmtId="49" fontId="45" fillId="0" borderId="15" xfId="0" applyNumberFormat="1" applyFont="1" applyBorder="1" applyAlignment="1">
      <alignment/>
    </xf>
    <xf numFmtId="0" fontId="0" fillId="0" borderId="0" xfId="0" applyNumberFormat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7" fontId="44" fillId="0" borderId="16" xfId="0" applyNumberFormat="1" applyFont="1" applyBorder="1" applyAlignment="1">
      <alignment/>
    </xf>
    <xf numFmtId="49" fontId="42" fillId="0" borderId="11" xfId="0" applyNumberFormat="1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15" outlineLevelRow="1"/>
  <cols>
    <col min="1" max="1" width="4.7109375" style="0" hidden="1" customWidth="1"/>
    <col min="2" max="2" width="17.28125" style="0" hidden="1" customWidth="1"/>
    <col min="3" max="3" width="10.00390625" style="0" customWidth="1"/>
    <col min="4" max="4" width="80.7109375" style="0" customWidth="1"/>
    <col min="5" max="5" width="5.140625" style="0" customWidth="1"/>
    <col min="6" max="6" width="9.7109375" style="0" customWidth="1"/>
  </cols>
  <sheetData>
    <row r="1" spans="1:7" ht="21" customHeight="1">
      <c r="A1" s="18">
        <f>IF(Zakázka!$A$1=0,"",Zakázka!$A$1)</f>
      </c>
      <c r="B1" s="19" t="e">
        <f>IF(Zakázka!#REF!=0,"",Zakázka!#REF!)</f>
        <v>#REF!</v>
      </c>
      <c r="C1" s="19">
        <f>IF(Zakázka!$B$1=0,"",Zakázka!$B$1)</f>
      </c>
      <c r="D1" s="19" t="str">
        <f>IF(Zakázka!$D$1=0,"",Zakázka!$D$1)</f>
        <v>Slepý rozpočet - (import z formátu.csv do formátu .xls)</v>
      </c>
      <c r="E1" s="22">
        <f>IF(Zakázka!$H$1=0,"",Zakázka!$H$1)</f>
      </c>
      <c r="F1" s="21">
        <f>IF(Zakázka!$J$1=0,"",Zakázka!$J$1)</f>
      </c>
      <c r="G1" s="4"/>
    </row>
    <row r="2" spans="1:7" ht="21" customHeight="1">
      <c r="A2" s="18">
        <f>IF(Zakázka!$A$2=0,"",Zakázka!$A$2)</f>
      </c>
      <c r="B2" s="19" t="e">
        <f>IF(Zakázka!#REF!=0,"",Zakázka!#REF!)</f>
        <v>#REF!</v>
      </c>
      <c r="C2" s="19">
        <f>IF(Zakázka!$B$2=0,"",Zakázka!$B$2)</f>
      </c>
      <c r="D2" s="19" t="str">
        <f>IF(Zakázka!$D$2=0,"",Zakázka!$D$2)</f>
        <v>DEMO - Rodinný dům - příklad</v>
      </c>
      <c r="E2" s="22">
        <f>IF(Zakázka!$H$2=0,"",Zakázka!$H$2)</f>
      </c>
      <c r="F2" s="21">
        <f>IF(Zakázka!$J$2=0,"",Zakázka!$J$2)</f>
      </c>
      <c r="G2" s="4"/>
    </row>
    <row r="3" spans="1:7" ht="15.75" thickBot="1">
      <c r="A3" s="15" t="str">
        <f>IF(Zakázka!$A$3=0,"",Zakázka!$A$3)</f>
        <v>Poř.</v>
      </c>
      <c r="B3" s="16" t="e">
        <f>IF(Zakázka!#REF!=0,"",Zakázka!#REF!)</f>
        <v>#REF!</v>
      </c>
      <c r="C3" s="16" t="str">
        <f>IF(Zakázka!$B$3=0,"",Zakázka!$B$3)</f>
        <v>Alter. kód</v>
      </c>
      <c r="D3" s="16" t="str">
        <f>IF(Zakázka!$D$3=0,"",Zakázka!$D$3)</f>
        <v>Popis</v>
      </c>
      <c r="E3" s="15" t="str">
        <f>IF(Zakázka!$H$3=0,"",Zakázka!$H$3)</f>
        <v>Cena</v>
      </c>
      <c r="F3" s="15" t="str">
        <f>IF(Zakázka!$J$3=0,"",Zakázka!$J$3)</f>
        <v>Hmotn.</v>
      </c>
      <c r="G3" s="1"/>
    </row>
    <row r="4" spans="1:7" ht="12" customHeight="1">
      <c r="A4" s="3">
        <f>IF(Zakázka!$A$4=0,"",Zakázka!$A$4)</f>
      </c>
      <c r="B4" s="6" t="e">
        <f>IF(Zakázka!#REF!=0,"",Zakázka!#REF!)</f>
        <v>#REF!</v>
      </c>
      <c r="C4" s="6">
        <f>IF(Zakázka!$B$4=0,"",Zakázka!$B$4)</f>
      </c>
      <c r="D4" s="6">
        <f>IF(Zakázka!$D$4=0,"",Zakázka!$D$4)</f>
      </c>
      <c r="E4" s="3">
        <f>IF(Zakázka!$H$4=0,"",Zakázka!$H$4)</f>
      </c>
      <c r="F4" s="3">
        <f>IF(Zakázka!$J$4=0,"",Zakázka!$J$4)</f>
      </c>
      <c r="G4" s="1"/>
    </row>
    <row r="5" spans="1:7" ht="21" customHeight="1">
      <c r="A5" s="18">
        <f>IF(Zakázka!$A$5=0,"",Zakázka!$A$5)</f>
      </c>
      <c r="B5" s="19" t="e">
        <f>IF(Zakázka!#REF!=0,"",Zakázka!#REF!)</f>
        <v>#REF!</v>
      </c>
      <c r="C5" s="19">
        <f>IF(Zakázka!$B$5=0,"",Zakázka!$B$5)</f>
      </c>
      <c r="D5" s="19" t="str">
        <f>IF(Zakázka!$D$5=0,"",Zakázka!$D$5)</f>
        <v>SO_01: Stavební objekt 01</v>
      </c>
      <c r="E5" s="22">
        <f>IF(Zakázka!$H$5=0,"",Zakázka!$H$5)</f>
      </c>
      <c r="F5" s="21">
        <f>IF(Zakázka!$J$5=0,"",Zakázka!$J$5)</f>
        <v>217.73845532811293</v>
      </c>
      <c r="G5" s="4"/>
    </row>
    <row r="6" spans="1:7" ht="20.25" customHeight="1" outlineLevel="1">
      <c r="A6" s="26">
        <f>IF(Zakázka!$A$6=0,"",Zakázka!$A$6)</f>
      </c>
      <c r="B6" s="27" t="e">
        <f>IF(Zakázka!#REF!=0,"",Zakázka!#REF!)</f>
        <v>#REF!</v>
      </c>
      <c r="C6" s="27">
        <f>IF(Zakázka!$B$6=0,"",Zakázka!$B$6)</f>
      </c>
      <c r="D6" s="27" t="str">
        <f>IF(Zakázka!$D$6=0,"",Zakázka!$D$6)</f>
        <v>001: Zemní práce</v>
      </c>
      <c r="E6" s="30">
        <f>IF(Zakázka!$H$6=0,"",Zakázka!$H$6)</f>
      </c>
      <c r="F6" s="29">
        <f>IF(Zakázka!$J$6=0,"",Zakázka!$J$6)</f>
      </c>
      <c r="G6" s="4"/>
    </row>
    <row r="7" spans="1:7" ht="20.25" customHeight="1" outlineLevel="1">
      <c r="A7" s="26">
        <f>IF(Zakázka!$A$17=0,"",Zakázka!$A$17)</f>
      </c>
      <c r="B7" s="27" t="e">
        <f>IF(Zakázka!#REF!=0,"",Zakázka!#REF!)</f>
        <v>#REF!</v>
      </c>
      <c r="C7" s="27">
        <f>IF(Zakázka!$B$17=0,"",Zakázka!$B$17)</f>
      </c>
      <c r="D7" s="27" t="str">
        <f>IF(Zakázka!$D$17=0,"",Zakázka!$D$17)</f>
        <v>002: Základy</v>
      </c>
      <c r="E7" s="30">
        <f>IF(Zakázka!$H$17=0,"",Zakázka!$H$17)</f>
      </c>
      <c r="F7" s="29">
        <f>IF(Zakázka!$J$17=0,"",Zakázka!$J$17)</f>
        <v>87.96471735349297</v>
      </c>
      <c r="G7" s="4"/>
    </row>
    <row r="8" spans="1:7" ht="20.25" customHeight="1" outlineLevel="1">
      <c r="A8" s="26">
        <f>IF(Zakázka!$A$25=0,"",Zakázka!$A$25)</f>
      </c>
      <c r="B8" s="27" t="e">
        <f>IF(Zakázka!#REF!=0,"",Zakázka!#REF!)</f>
        <v>#REF!</v>
      </c>
      <c r="C8" s="27">
        <f>IF(Zakázka!$B$25=0,"",Zakázka!$B$25)</f>
      </c>
      <c r="D8" s="27" t="str">
        <f>IF(Zakázka!$D$25=0,"",Zakázka!$D$25)</f>
        <v>003: Svislé konstrukce</v>
      </c>
      <c r="E8" s="30">
        <f>IF(Zakázka!$H$25=0,"",Zakázka!$H$25)</f>
      </c>
      <c r="F8" s="29">
        <f>IF(Zakázka!$J$25=0,"",Zakázka!$J$25)</f>
        <v>90.81925062261998</v>
      </c>
      <c r="G8" s="4"/>
    </row>
    <row r="9" spans="1:7" ht="20.25" customHeight="1" outlineLevel="1">
      <c r="A9" s="26">
        <f>IF(Zakázka!$A$54=0,"",Zakázka!$A$54)</f>
      </c>
      <c r="B9" s="27" t="e">
        <f>IF(Zakázka!#REF!=0,"",Zakázka!#REF!)</f>
        <v>#REF!</v>
      </c>
      <c r="C9" s="27">
        <f>IF(Zakázka!$B$54=0,"",Zakázka!$B$54)</f>
      </c>
      <c r="D9" s="27" t="str">
        <f>IF(Zakázka!$D$54=0,"",Zakázka!$D$54)</f>
        <v>004: Vodorovné konstrukce</v>
      </c>
      <c r="E9" s="30">
        <f>IF(Zakázka!$H$54=0,"",Zakázka!$H$54)</f>
      </c>
      <c r="F9" s="29">
        <f>IF(Zakázka!$J$54=0,"",Zakázka!$J$54)</f>
        <v>38.954487352</v>
      </c>
      <c r="G9" s="4"/>
    </row>
    <row r="10" spans="1:7" ht="20.25" customHeight="1" outlineLevel="1">
      <c r="A10" s="26" t="e">
        <f>IF(Zakázka!#REF!=0,"",Zakázka!#REF!)</f>
        <v>#REF!</v>
      </c>
      <c r="B10" s="27" t="e">
        <f>IF(Zakázka!#REF!=0,"",Zakázka!#REF!)</f>
        <v>#REF!</v>
      </c>
      <c r="C10" s="27" t="e">
        <f>IF(Zakázka!#REF!=0,"",Zakázka!#REF!)</f>
        <v>#REF!</v>
      </c>
      <c r="D10" s="27" t="e">
        <f>IF(Zakázka!#REF!=0,"",Zakázka!#REF!)</f>
        <v>#REF!</v>
      </c>
      <c r="E10" s="30" t="e">
        <f>IF(Zakázka!#REF!=0,"",Zakázka!#REF!)</f>
        <v>#REF!</v>
      </c>
      <c r="F10" s="29" t="e">
        <f>IF(Zakázka!#REF!=0,"",Zakázka!#REF!)</f>
        <v>#REF!</v>
      </c>
      <c r="G10" s="4"/>
    </row>
    <row r="11" spans="1:7" ht="20.25" customHeight="1" outlineLevel="1">
      <c r="A11" s="26" t="e">
        <f>IF(Zakázka!#REF!=0,"",Zakázka!#REF!)</f>
        <v>#REF!</v>
      </c>
      <c r="B11" s="27" t="e">
        <f>IF(Zakázka!#REF!=0,"",Zakázka!#REF!)</f>
        <v>#REF!</v>
      </c>
      <c r="C11" s="27" t="e">
        <f>IF(Zakázka!#REF!=0,"",Zakázka!#REF!)</f>
        <v>#REF!</v>
      </c>
      <c r="D11" s="27" t="e">
        <f>IF(Zakázka!#REF!=0,"",Zakázka!#REF!)</f>
        <v>#REF!</v>
      </c>
      <c r="E11" s="30" t="e">
        <f>IF(Zakázka!#REF!=0,"",Zakázka!#REF!)</f>
        <v>#REF!</v>
      </c>
      <c r="F11" s="29" t="e">
        <f>IF(Zakázka!#REF!=0,"",Zakázka!#REF!)</f>
        <v>#REF!</v>
      </c>
      <c r="G11" s="4"/>
    </row>
    <row r="12" spans="1:7" ht="20.25" customHeight="1" outlineLevel="1">
      <c r="A12" s="26" t="e">
        <f>IF(Zakázka!#REF!=0,"",Zakázka!#REF!)</f>
        <v>#REF!</v>
      </c>
      <c r="B12" s="27" t="e">
        <f>IF(Zakázka!#REF!=0,"",Zakázka!#REF!)</f>
        <v>#REF!</v>
      </c>
      <c r="C12" s="27" t="e">
        <f>IF(Zakázka!#REF!=0,"",Zakázka!#REF!)</f>
        <v>#REF!</v>
      </c>
      <c r="D12" s="27" t="e">
        <f>IF(Zakázka!#REF!=0,"",Zakázka!#REF!)</f>
        <v>#REF!</v>
      </c>
      <c r="E12" s="30" t="e">
        <f>IF(Zakázka!#REF!=0,"",Zakázka!#REF!)</f>
        <v>#REF!</v>
      </c>
      <c r="F12" s="29" t="e">
        <f>IF(Zakázka!#REF!=0,"",Zakázka!#REF!)</f>
        <v>#REF!</v>
      </c>
      <c r="G12" s="4"/>
    </row>
    <row r="13" spans="1:7" ht="20.25" customHeight="1" outlineLevel="1">
      <c r="A13" s="26" t="e">
        <f>IF(Zakázka!#REF!=0,"",Zakázka!#REF!)</f>
        <v>#REF!</v>
      </c>
      <c r="B13" s="27" t="e">
        <f>IF(Zakázka!#REF!=0,"",Zakázka!#REF!)</f>
        <v>#REF!</v>
      </c>
      <c r="C13" s="27" t="e">
        <f>IF(Zakázka!#REF!=0,"",Zakázka!#REF!)</f>
        <v>#REF!</v>
      </c>
      <c r="D13" s="27" t="e">
        <f>IF(Zakázka!#REF!=0,"",Zakázka!#REF!)</f>
        <v>#REF!</v>
      </c>
      <c r="E13" s="30" t="e">
        <f>IF(Zakázka!#REF!=0,"",Zakázka!#REF!)</f>
        <v>#REF!</v>
      </c>
      <c r="F13" s="29" t="e">
        <f>IF(Zakázka!#REF!=0,"",Zakázka!#REF!)</f>
        <v>#REF!</v>
      </c>
      <c r="G13" s="4"/>
    </row>
    <row r="14" spans="1:7" ht="20.25" customHeight="1" outlineLevel="1">
      <c r="A14" s="26" t="e">
        <f>IF(Zakázka!#REF!=0,"",Zakázka!#REF!)</f>
        <v>#REF!</v>
      </c>
      <c r="B14" s="27" t="e">
        <f>IF(Zakázka!#REF!=0,"",Zakázka!#REF!)</f>
        <v>#REF!</v>
      </c>
      <c r="C14" s="27" t="e">
        <f>IF(Zakázka!#REF!=0,"",Zakázka!#REF!)</f>
        <v>#REF!</v>
      </c>
      <c r="D14" s="27" t="e">
        <f>IF(Zakázka!#REF!=0,"",Zakázka!#REF!)</f>
        <v>#REF!</v>
      </c>
      <c r="E14" s="30" t="e">
        <f>IF(Zakázka!#REF!=0,"",Zakázka!#REF!)</f>
        <v>#REF!</v>
      </c>
      <c r="F14" s="29" t="e">
        <f>IF(Zakázka!#REF!=0,"",Zakázka!#REF!)</f>
        <v>#REF!</v>
      </c>
      <c r="G14" s="4"/>
    </row>
    <row r="15" spans="1:7" ht="20.25" customHeight="1" outlineLevel="1">
      <c r="A15" s="26" t="e">
        <f>IF(Zakázka!#REF!=0,"",Zakázka!#REF!)</f>
        <v>#REF!</v>
      </c>
      <c r="B15" s="27" t="e">
        <f>IF(Zakázka!#REF!=0,"",Zakázka!#REF!)</f>
        <v>#REF!</v>
      </c>
      <c r="C15" s="27" t="e">
        <f>IF(Zakázka!#REF!=0,"",Zakázka!#REF!)</f>
        <v>#REF!</v>
      </c>
      <c r="D15" s="27" t="e">
        <f>IF(Zakázka!#REF!=0,"",Zakázka!#REF!)</f>
        <v>#REF!</v>
      </c>
      <c r="E15" s="30" t="e">
        <f>IF(Zakázka!#REF!=0,"",Zakázka!#REF!)</f>
        <v>#REF!</v>
      </c>
      <c r="F15" s="29" t="e">
        <f>IF(Zakázka!#REF!=0,"",Zakázka!#REF!)</f>
        <v>#REF!</v>
      </c>
      <c r="G15" s="4"/>
    </row>
    <row r="16" spans="1:7" ht="20.25" customHeight="1" outlineLevel="1">
      <c r="A16" s="26" t="e">
        <f>IF(Zakázka!#REF!=0,"",Zakázka!#REF!)</f>
        <v>#REF!</v>
      </c>
      <c r="B16" s="27" t="e">
        <f>IF(Zakázka!#REF!=0,"",Zakázka!#REF!)</f>
        <v>#REF!</v>
      </c>
      <c r="C16" s="27" t="e">
        <f>IF(Zakázka!#REF!=0,"",Zakázka!#REF!)</f>
        <v>#REF!</v>
      </c>
      <c r="D16" s="27" t="e">
        <f>IF(Zakázka!#REF!=0,"",Zakázka!#REF!)</f>
        <v>#REF!</v>
      </c>
      <c r="E16" s="30" t="e">
        <f>IF(Zakázka!#REF!=0,"",Zakázka!#REF!)</f>
        <v>#REF!</v>
      </c>
      <c r="F16" s="29" t="e">
        <f>IF(Zakázka!#REF!=0,"",Zakázka!#REF!)</f>
        <v>#REF!</v>
      </c>
      <c r="G16" s="4"/>
    </row>
    <row r="17" spans="1:7" ht="20.25" customHeight="1" outlineLevel="1">
      <c r="A17" s="26" t="e">
        <f>IF(Zakázka!#REF!=0,"",Zakázka!#REF!)</f>
        <v>#REF!</v>
      </c>
      <c r="B17" s="27" t="e">
        <f>IF(Zakázka!#REF!=0,"",Zakázka!#REF!)</f>
        <v>#REF!</v>
      </c>
      <c r="C17" s="27" t="e">
        <f>IF(Zakázka!#REF!=0,"",Zakázka!#REF!)</f>
        <v>#REF!</v>
      </c>
      <c r="D17" s="27" t="e">
        <f>IF(Zakázka!#REF!=0,"",Zakázka!#REF!)</f>
        <v>#REF!</v>
      </c>
      <c r="E17" s="30" t="e">
        <f>IF(Zakázka!#REF!=0,"",Zakázka!#REF!)</f>
        <v>#REF!</v>
      </c>
      <c r="F17" s="29" t="e">
        <f>IF(Zakázka!#REF!=0,"",Zakázka!#REF!)</f>
        <v>#REF!</v>
      </c>
      <c r="G17" s="4"/>
    </row>
    <row r="18" spans="1:7" ht="20.25" customHeight="1" outlineLevel="1">
      <c r="A18" s="26" t="e">
        <f>IF(Zakázka!#REF!=0,"",Zakázka!#REF!)</f>
        <v>#REF!</v>
      </c>
      <c r="B18" s="27" t="e">
        <f>IF(Zakázka!#REF!=0,"",Zakázka!#REF!)</f>
        <v>#REF!</v>
      </c>
      <c r="C18" s="27" t="e">
        <f>IF(Zakázka!#REF!=0,"",Zakázka!#REF!)</f>
        <v>#REF!</v>
      </c>
      <c r="D18" s="27" t="e">
        <f>IF(Zakázka!#REF!=0,"",Zakázka!#REF!)</f>
        <v>#REF!</v>
      </c>
      <c r="E18" s="30" t="e">
        <f>IF(Zakázka!#REF!=0,"",Zakázka!#REF!)</f>
        <v>#REF!</v>
      </c>
      <c r="F18" s="29" t="e">
        <f>IF(Zakázka!#REF!=0,"",Zakázka!#REF!)</f>
        <v>#REF!</v>
      </c>
      <c r="G18" s="4"/>
    </row>
    <row r="19" spans="1:7" ht="20.25" customHeight="1" outlineLevel="1">
      <c r="A19" s="26" t="e">
        <f>IF(Zakázka!#REF!=0,"",Zakázka!#REF!)</f>
        <v>#REF!</v>
      </c>
      <c r="B19" s="27" t="e">
        <f>IF(Zakázka!#REF!=0,"",Zakázka!#REF!)</f>
        <v>#REF!</v>
      </c>
      <c r="C19" s="27" t="e">
        <f>IF(Zakázka!#REF!=0,"",Zakázka!#REF!)</f>
        <v>#REF!</v>
      </c>
      <c r="D19" s="27" t="e">
        <f>IF(Zakázka!#REF!=0,"",Zakázka!#REF!)</f>
        <v>#REF!</v>
      </c>
      <c r="E19" s="30" t="e">
        <f>IF(Zakázka!#REF!=0,"",Zakázka!#REF!)</f>
        <v>#REF!</v>
      </c>
      <c r="F19" s="29" t="e">
        <f>IF(Zakázka!#REF!=0,"",Zakázka!#REF!)</f>
        <v>#REF!</v>
      </c>
      <c r="G19" s="4"/>
    </row>
    <row r="20" spans="1:7" ht="20.25" customHeight="1" outlineLevel="1">
      <c r="A20" s="26" t="e">
        <f>IF(Zakázka!#REF!=0,"",Zakázka!#REF!)</f>
        <v>#REF!</v>
      </c>
      <c r="B20" s="27" t="e">
        <f>IF(Zakázka!#REF!=0,"",Zakázka!#REF!)</f>
        <v>#REF!</v>
      </c>
      <c r="C20" s="27" t="e">
        <f>IF(Zakázka!#REF!=0,"",Zakázka!#REF!)</f>
        <v>#REF!</v>
      </c>
      <c r="D20" s="27" t="e">
        <f>IF(Zakázka!#REF!=0,"",Zakázka!#REF!)</f>
        <v>#REF!</v>
      </c>
      <c r="E20" s="30" t="e">
        <f>IF(Zakázka!#REF!=0,"",Zakázka!#REF!)</f>
        <v>#REF!</v>
      </c>
      <c r="F20" s="29" t="e">
        <f>IF(Zakázka!#REF!=0,"",Zakázka!#REF!)</f>
        <v>#REF!</v>
      </c>
      <c r="G20" s="4"/>
    </row>
    <row r="21" spans="1:7" ht="20.25" customHeight="1" outlineLevel="1">
      <c r="A21" s="26" t="e">
        <f>IF(Zakázka!#REF!=0,"",Zakázka!#REF!)</f>
        <v>#REF!</v>
      </c>
      <c r="B21" s="27" t="e">
        <f>IF(Zakázka!#REF!=0,"",Zakázka!#REF!)</f>
        <v>#REF!</v>
      </c>
      <c r="C21" s="27" t="e">
        <f>IF(Zakázka!#REF!=0,"",Zakázka!#REF!)</f>
        <v>#REF!</v>
      </c>
      <c r="D21" s="27" t="e">
        <f>IF(Zakázka!#REF!=0,"",Zakázka!#REF!)</f>
        <v>#REF!</v>
      </c>
      <c r="E21" s="30" t="e">
        <f>IF(Zakázka!#REF!=0,"",Zakázka!#REF!)</f>
        <v>#REF!</v>
      </c>
      <c r="F21" s="29" t="e">
        <f>IF(Zakázka!#REF!=0,"",Zakázka!#REF!)</f>
        <v>#REF!</v>
      </c>
      <c r="G21" s="4"/>
    </row>
    <row r="22" spans="1:7" ht="20.25" customHeight="1" outlineLevel="1">
      <c r="A22" s="26" t="e">
        <f>IF(Zakázka!#REF!=0,"",Zakázka!#REF!)</f>
        <v>#REF!</v>
      </c>
      <c r="B22" s="27" t="e">
        <f>IF(Zakázka!#REF!=0,"",Zakázka!#REF!)</f>
        <v>#REF!</v>
      </c>
      <c r="C22" s="27" t="e">
        <f>IF(Zakázka!#REF!=0,"",Zakázka!#REF!)</f>
        <v>#REF!</v>
      </c>
      <c r="D22" s="27" t="e">
        <f>IF(Zakázka!#REF!=0,"",Zakázka!#REF!)</f>
        <v>#REF!</v>
      </c>
      <c r="E22" s="30" t="e">
        <f>IF(Zakázka!#REF!=0,"",Zakázka!#REF!)</f>
        <v>#REF!</v>
      </c>
      <c r="F22" s="29" t="e">
        <f>IF(Zakázka!#REF!=0,"",Zakázka!#REF!)</f>
        <v>#REF!</v>
      </c>
      <c r="G22" s="4"/>
    </row>
    <row r="23" spans="1:7" ht="20.25" customHeight="1" outlineLevel="1">
      <c r="A23" s="26" t="e">
        <f>IF(Zakázka!#REF!=0,"",Zakázka!#REF!)</f>
        <v>#REF!</v>
      </c>
      <c r="B23" s="27" t="e">
        <f>IF(Zakázka!#REF!=0,"",Zakázka!#REF!)</f>
        <v>#REF!</v>
      </c>
      <c r="C23" s="27" t="e">
        <f>IF(Zakázka!#REF!=0,"",Zakázka!#REF!)</f>
        <v>#REF!</v>
      </c>
      <c r="D23" s="27" t="e">
        <f>IF(Zakázka!#REF!=0,"",Zakázka!#REF!)</f>
        <v>#REF!</v>
      </c>
      <c r="E23" s="30" t="e">
        <f>IF(Zakázka!#REF!=0,"",Zakázka!#REF!)</f>
        <v>#REF!</v>
      </c>
      <c r="F23" s="29" t="e">
        <f>IF(Zakázka!#REF!=0,"",Zakázka!#REF!)</f>
        <v>#REF!</v>
      </c>
      <c r="G23" s="4"/>
    </row>
    <row r="24" spans="1:7" ht="20.25" customHeight="1" outlineLevel="1">
      <c r="A24" s="26" t="e">
        <f>IF(Zakázka!#REF!=0,"",Zakázka!#REF!)</f>
        <v>#REF!</v>
      </c>
      <c r="B24" s="27" t="e">
        <f>IF(Zakázka!#REF!=0,"",Zakázka!#REF!)</f>
        <v>#REF!</v>
      </c>
      <c r="C24" s="27" t="e">
        <f>IF(Zakázka!#REF!=0,"",Zakázka!#REF!)</f>
        <v>#REF!</v>
      </c>
      <c r="D24" s="27" t="e">
        <f>IF(Zakázka!#REF!=0,"",Zakázka!#REF!)</f>
        <v>#REF!</v>
      </c>
      <c r="E24" s="30" t="e">
        <f>IF(Zakázka!#REF!=0,"",Zakázka!#REF!)</f>
        <v>#REF!</v>
      </c>
      <c r="F24" s="29" t="e">
        <f>IF(Zakázka!#REF!=0,"",Zakázka!#REF!)</f>
        <v>#REF!</v>
      </c>
      <c r="G24" s="4"/>
    </row>
    <row r="25" spans="1:7" ht="20.25" customHeight="1" outlineLevel="1">
      <c r="A25" s="26" t="e">
        <f>IF(Zakázka!#REF!=0,"",Zakázka!#REF!)</f>
        <v>#REF!</v>
      </c>
      <c r="B25" s="27" t="e">
        <f>IF(Zakázka!#REF!=0,"",Zakázka!#REF!)</f>
        <v>#REF!</v>
      </c>
      <c r="C25" s="27" t="e">
        <f>IF(Zakázka!#REF!=0,"",Zakázka!#REF!)</f>
        <v>#REF!</v>
      </c>
      <c r="D25" s="27" t="e">
        <f>IF(Zakázka!#REF!=0,"",Zakázka!#REF!)</f>
        <v>#REF!</v>
      </c>
      <c r="E25" s="30" t="e">
        <f>IF(Zakázka!#REF!=0,"",Zakázka!#REF!)</f>
        <v>#REF!</v>
      </c>
      <c r="F25" s="29" t="e">
        <f>IF(Zakázka!#REF!=0,"",Zakázka!#REF!)</f>
        <v>#REF!</v>
      </c>
      <c r="G25" s="4"/>
    </row>
    <row r="26" spans="1:7" ht="20.25" customHeight="1" outlineLevel="1">
      <c r="A26" s="26" t="e">
        <f>IF(Zakázka!#REF!=0,"",Zakázka!#REF!)</f>
        <v>#REF!</v>
      </c>
      <c r="B26" s="27" t="e">
        <f>IF(Zakázka!#REF!=0,"",Zakázka!#REF!)</f>
        <v>#REF!</v>
      </c>
      <c r="C26" s="27" t="e">
        <f>IF(Zakázka!#REF!=0,"",Zakázka!#REF!)</f>
        <v>#REF!</v>
      </c>
      <c r="D26" s="27" t="e">
        <f>IF(Zakázka!#REF!=0,"",Zakázka!#REF!)</f>
        <v>#REF!</v>
      </c>
      <c r="E26" s="30" t="e">
        <f>IF(Zakázka!#REF!=0,"",Zakázka!#REF!)</f>
        <v>#REF!</v>
      </c>
      <c r="F26" s="29" t="e">
        <f>IF(Zakázka!#REF!=0,"",Zakázka!#REF!)</f>
        <v>#REF!</v>
      </c>
      <c r="G26" s="4"/>
    </row>
    <row r="27" spans="1:7" ht="20.25" customHeight="1" outlineLevel="1">
      <c r="A27" s="26" t="e">
        <f>IF(Zakázka!#REF!=0,"",Zakázka!#REF!)</f>
        <v>#REF!</v>
      </c>
      <c r="B27" s="27" t="e">
        <f>IF(Zakázka!#REF!=0,"",Zakázka!#REF!)</f>
        <v>#REF!</v>
      </c>
      <c r="C27" s="27" t="e">
        <f>IF(Zakázka!#REF!=0,"",Zakázka!#REF!)</f>
        <v>#REF!</v>
      </c>
      <c r="D27" s="27" t="e">
        <f>IF(Zakázka!#REF!=0,"",Zakázka!#REF!)</f>
        <v>#REF!</v>
      </c>
      <c r="E27" s="30" t="e">
        <f>IF(Zakázka!#REF!=0,"",Zakázka!#REF!)</f>
        <v>#REF!</v>
      </c>
      <c r="F27" s="29" t="e">
        <f>IF(Zakázka!#REF!=0,"",Zakázka!#REF!)</f>
        <v>#REF!</v>
      </c>
      <c r="G27" s="4"/>
    </row>
    <row r="28" spans="1:7" ht="20.25" customHeight="1" outlineLevel="1">
      <c r="A28" s="26" t="e">
        <f>IF(Zakázka!#REF!=0,"",Zakázka!#REF!)</f>
        <v>#REF!</v>
      </c>
      <c r="B28" s="27" t="e">
        <f>IF(Zakázka!#REF!=0,"",Zakázka!#REF!)</f>
        <v>#REF!</v>
      </c>
      <c r="C28" s="27" t="e">
        <f>IF(Zakázka!#REF!=0,"",Zakázka!#REF!)</f>
        <v>#REF!</v>
      </c>
      <c r="D28" s="27" t="e">
        <f>IF(Zakázka!#REF!=0,"",Zakázka!#REF!)</f>
        <v>#REF!</v>
      </c>
      <c r="E28" s="30" t="e">
        <f>IF(Zakázka!#REF!=0,"",Zakázka!#REF!)</f>
        <v>#REF!</v>
      </c>
      <c r="F28" s="29" t="e">
        <f>IF(Zakázka!#REF!=0,"",Zakázka!#REF!)</f>
        <v>#REF!</v>
      </c>
      <c r="G28" s="4"/>
    </row>
    <row r="29" spans="1:7" ht="20.25" customHeight="1" outlineLevel="1">
      <c r="A29" s="26" t="e">
        <f>IF(Zakázka!#REF!=0,"",Zakázka!#REF!)</f>
        <v>#REF!</v>
      </c>
      <c r="B29" s="27" t="e">
        <f>IF(Zakázka!#REF!=0,"",Zakázka!#REF!)</f>
        <v>#REF!</v>
      </c>
      <c r="C29" s="27" t="e">
        <f>IF(Zakázka!#REF!=0,"",Zakázka!#REF!)</f>
        <v>#REF!</v>
      </c>
      <c r="D29" s="27" t="e">
        <f>IF(Zakázka!#REF!=0,"",Zakázka!#REF!)</f>
        <v>#REF!</v>
      </c>
      <c r="E29" s="30" t="e">
        <f>IF(Zakázka!#REF!=0,"",Zakázka!#REF!)</f>
        <v>#REF!</v>
      </c>
      <c r="F29" s="29" t="e">
        <f>IF(Zakázka!#REF!=0,"",Zakázka!#REF!)</f>
        <v>#REF!</v>
      </c>
      <c r="G29" s="4"/>
    </row>
    <row r="30" spans="1:7" ht="20.25" customHeight="1" outlineLevel="1">
      <c r="A30" s="26" t="e">
        <f>IF(Zakázka!#REF!=0,"",Zakázka!#REF!)</f>
        <v>#REF!</v>
      </c>
      <c r="B30" s="27" t="e">
        <f>IF(Zakázka!#REF!=0,"",Zakázka!#REF!)</f>
        <v>#REF!</v>
      </c>
      <c r="C30" s="27" t="e">
        <f>IF(Zakázka!#REF!=0,"",Zakázka!#REF!)</f>
        <v>#REF!</v>
      </c>
      <c r="D30" s="27" t="e">
        <f>IF(Zakázka!#REF!=0,"",Zakázka!#REF!)</f>
        <v>#REF!</v>
      </c>
      <c r="E30" s="30" t="e">
        <f>IF(Zakázka!#REF!=0,"",Zakázka!#REF!)</f>
        <v>#REF!</v>
      </c>
      <c r="F30" s="29" t="e">
        <f>IF(Zakázka!#REF!=0,"",Zakázka!#REF!)</f>
        <v>#REF!</v>
      </c>
      <c r="G30" s="4"/>
    </row>
    <row r="31" spans="1:7" ht="20.25" customHeight="1" outlineLevel="1">
      <c r="A31" s="26" t="e">
        <f>IF(Zakázka!#REF!=0,"",Zakázka!#REF!)</f>
        <v>#REF!</v>
      </c>
      <c r="B31" s="27" t="e">
        <f>IF(Zakázka!#REF!=0,"",Zakázka!#REF!)</f>
        <v>#REF!</v>
      </c>
      <c r="C31" s="27" t="e">
        <f>IF(Zakázka!#REF!=0,"",Zakázka!#REF!)</f>
        <v>#REF!</v>
      </c>
      <c r="D31" s="27" t="e">
        <f>IF(Zakázka!#REF!=0,"",Zakázka!#REF!)</f>
        <v>#REF!</v>
      </c>
      <c r="E31" s="30" t="e">
        <f>IF(Zakázka!#REF!=0,"",Zakázka!#REF!)</f>
        <v>#REF!</v>
      </c>
      <c r="F31" s="29" t="e">
        <f>IF(Zakázka!#REF!=0,"",Zakázka!#REF!)</f>
        <v>#REF!</v>
      </c>
      <c r="G31" s="4"/>
    </row>
    <row r="32" spans="1:7" ht="20.25" customHeight="1" outlineLevel="1">
      <c r="A32" s="26" t="e">
        <f>IF(Zakázka!#REF!=0,"",Zakázka!#REF!)</f>
        <v>#REF!</v>
      </c>
      <c r="B32" s="27" t="e">
        <f>IF(Zakázka!#REF!=0,"",Zakázka!#REF!)</f>
        <v>#REF!</v>
      </c>
      <c r="C32" s="27" t="e">
        <f>IF(Zakázka!#REF!=0,"",Zakázka!#REF!)</f>
        <v>#REF!</v>
      </c>
      <c r="D32" s="27" t="e">
        <f>IF(Zakázka!#REF!=0,"",Zakázka!#REF!)</f>
        <v>#REF!</v>
      </c>
      <c r="E32" s="30" t="e">
        <f>IF(Zakázka!#REF!=0,"",Zakázka!#REF!)</f>
        <v>#REF!</v>
      </c>
      <c r="F32" s="29" t="e">
        <f>IF(Zakázka!#REF!=0,"",Zakázka!#REF!)</f>
        <v>#REF!</v>
      </c>
      <c r="G32" s="4"/>
    </row>
    <row r="33" spans="1:7" ht="20.25" customHeight="1" outlineLevel="1" thickBot="1">
      <c r="A33" s="26" t="e">
        <f>IF(Zakázka!#REF!=0,"",Zakázka!#REF!)</f>
        <v>#REF!</v>
      </c>
      <c r="B33" s="27" t="e">
        <f>IF(Zakázka!#REF!=0,"",Zakázka!#REF!)</f>
        <v>#REF!</v>
      </c>
      <c r="C33" s="27" t="e">
        <f>IF(Zakázka!#REF!=0,"",Zakázka!#REF!)</f>
        <v>#REF!</v>
      </c>
      <c r="D33" s="27" t="e">
        <f>IF(Zakázka!#REF!=0,"",Zakázka!#REF!)</f>
        <v>#REF!</v>
      </c>
      <c r="E33" s="30" t="e">
        <f>IF(Zakázka!#REF!=0,"",Zakázka!#REF!)</f>
        <v>#REF!</v>
      </c>
      <c r="F33" s="29" t="e">
        <f>IF(Zakázka!#REF!=0,"",Zakázka!#REF!)</f>
        <v>#REF!</v>
      </c>
      <c r="G33" s="4"/>
    </row>
    <row r="34" spans="1:6" s="56" customFormat="1" ht="21" customHeight="1">
      <c r="A34" s="55"/>
      <c r="B34" s="55"/>
      <c r="C34" s="55"/>
      <c r="D34" s="55" t="s">
        <v>169</v>
      </c>
      <c r="E34" s="58">
        <v>0</v>
      </c>
      <c r="F34" s="55"/>
    </row>
    <row r="35" spans="4:5" s="56" customFormat="1" ht="21" customHeight="1">
      <c r="D35" s="56" t="s">
        <v>12</v>
      </c>
      <c r="E35" s="22">
        <f>SUBTOTAL(9,E36:E37)</f>
        <v>0</v>
      </c>
    </row>
    <row r="36" spans="1:5" s="57" customFormat="1" ht="20.25" customHeight="1" outlineLevel="1">
      <c r="A36" s="57">
        <f>SUMIF(Zakázka!M1:M56,5,Zakázka!H1:H56)</f>
        <v>0</v>
      </c>
      <c r="D36" s="57" t="str">
        <f>"DPH 5 % ze základny: "&amp;TEXT($A$36,"# ##0,00")</f>
        <v>DPH 5 % ze základny: 0,00</v>
      </c>
      <c r="E36" s="30">
        <f>$A$36*5/100</f>
        <v>0</v>
      </c>
    </row>
    <row r="37" spans="1:5" s="57" customFormat="1" ht="20.25" customHeight="1" outlineLevel="1" thickBot="1">
      <c r="A37" s="57">
        <f>SUMIF(Zakázka!M1:M56,19,Zakázka!H1:H56)</f>
        <v>0</v>
      </c>
      <c r="D37" s="57" t="str">
        <f>"DPH 19 % ze základny: "&amp;TEXT($A$37,"# ##0,00")</f>
        <v>DPH 19 % ze základny: 0,00</v>
      </c>
      <c r="E37" s="30">
        <f>$A$37*19/100</f>
        <v>0</v>
      </c>
    </row>
    <row r="38" spans="1:6" s="56" customFormat="1" ht="21" customHeight="1">
      <c r="A38" s="55"/>
      <c r="B38" s="55"/>
      <c r="C38" s="55"/>
      <c r="D38" s="55" t="s">
        <v>170</v>
      </c>
      <c r="E38" s="58">
        <f>SUBTOTAL(9,E34:E37)</f>
        <v>0</v>
      </c>
      <c r="F38" s="55"/>
    </row>
    <row r="39" ht="15">
      <c r="E39" s="54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6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D65" sqref="D65"/>
    </sheetView>
  </sheetViews>
  <sheetFormatPr defaultColWidth="9.140625" defaultRowHeight="15" outlineLevelRow="2"/>
  <cols>
    <col min="1" max="1" width="4.8515625" style="2" bestFit="1" customWidth="1"/>
    <col min="2" max="2" width="10.00390625" style="5" bestFit="1" customWidth="1"/>
    <col min="3" max="3" width="3.8515625" style="7" bestFit="1" customWidth="1"/>
    <col min="4" max="4" width="63.00390625" style="8" customWidth="1"/>
    <col min="5" max="5" width="4.00390625" style="7" bestFit="1" customWidth="1"/>
    <col min="6" max="6" width="9.421875" style="10" customWidth="1"/>
    <col min="7" max="7" width="10.00390625" style="11" bestFit="1" customWidth="1"/>
    <col min="8" max="8" width="5.28125" style="12" bestFit="1" customWidth="1"/>
    <col min="9" max="9" width="11.57421875" style="13" bestFit="1" customWidth="1"/>
    <col min="10" max="10" width="9.8515625" style="11" bestFit="1" customWidth="1"/>
    <col min="11" max="11" width="8.7109375" style="13" bestFit="1" customWidth="1"/>
    <col min="12" max="12" width="5.28125" style="11" bestFit="1" customWidth="1"/>
    <col min="13" max="13" width="4.57421875" style="12" bestFit="1" customWidth="1"/>
    <col min="14" max="14" width="42.57421875" style="14" hidden="1" customWidth="1"/>
    <col min="15" max="15" width="6.7109375" style="5" bestFit="1" customWidth="1"/>
    <col min="16" max="16" width="5.140625" style="5" bestFit="1" customWidth="1"/>
  </cols>
  <sheetData>
    <row r="1" spans="1:16" ht="21" customHeight="1">
      <c r="A1" s="18"/>
      <c r="B1" s="19"/>
      <c r="C1" s="19"/>
      <c r="D1" s="19" t="s">
        <v>172</v>
      </c>
      <c r="E1" s="19"/>
      <c r="F1" s="20"/>
      <c r="G1" s="21"/>
      <c r="H1" s="22"/>
      <c r="I1" s="23"/>
      <c r="J1" s="21"/>
      <c r="K1" s="23"/>
      <c r="L1" s="21"/>
      <c r="M1" s="22"/>
      <c r="N1" s="24"/>
      <c r="O1" s="19"/>
      <c r="P1" s="19"/>
    </row>
    <row r="2" spans="1:16" ht="21" customHeight="1">
      <c r="A2" s="18"/>
      <c r="B2" s="19"/>
      <c r="C2" s="19"/>
      <c r="D2" s="19" t="s">
        <v>171</v>
      </c>
      <c r="E2" s="19"/>
      <c r="F2" s="20"/>
      <c r="G2" s="21"/>
      <c r="H2" s="22"/>
      <c r="I2" s="23"/>
      <c r="J2" s="21"/>
      <c r="K2" s="23"/>
      <c r="L2" s="21"/>
      <c r="M2" s="22"/>
      <c r="N2" s="24"/>
      <c r="O2" s="19"/>
      <c r="P2" s="19"/>
    </row>
    <row r="3" spans="1:16" ht="25.5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59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6" t="s">
        <v>13</v>
      </c>
      <c r="O3" s="16" t="s">
        <v>14</v>
      </c>
      <c r="P3" s="16" t="s">
        <v>15</v>
      </c>
    </row>
    <row r="4" spans="1:16" ht="12" customHeight="1">
      <c r="A4" s="3"/>
      <c r="B4" s="6"/>
      <c r="C4" s="6"/>
      <c r="D4" s="6"/>
      <c r="E4" s="9"/>
      <c r="F4" s="3"/>
      <c r="G4" s="3"/>
      <c r="H4" s="3"/>
      <c r="I4" s="3"/>
      <c r="J4" s="3"/>
      <c r="K4" s="3"/>
      <c r="L4" s="3"/>
      <c r="M4" s="3"/>
      <c r="N4" s="6"/>
      <c r="O4" s="6"/>
      <c r="P4" s="6"/>
    </row>
    <row r="5" spans="1:16" ht="21" customHeight="1">
      <c r="A5" s="18"/>
      <c r="B5" s="19"/>
      <c r="C5" s="19"/>
      <c r="D5" s="19" t="s">
        <v>16</v>
      </c>
      <c r="E5" s="19"/>
      <c r="F5" s="20"/>
      <c r="G5" s="21"/>
      <c r="H5" s="22">
        <f>SUBTOTAL(9,H6:H56)</f>
        <v>0</v>
      </c>
      <c r="I5" s="23"/>
      <c r="J5" s="21">
        <f>SUBTOTAL(9,J6:J56)</f>
        <v>217.73845532811293</v>
      </c>
      <c r="K5" s="23"/>
      <c r="L5" s="21">
        <f>SUBTOTAL(9,L6:L56)</f>
        <v>0</v>
      </c>
      <c r="M5" s="22"/>
      <c r="N5" s="25"/>
      <c r="O5" s="19"/>
      <c r="P5" s="19"/>
    </row>
    <row r="6" spans="1:16" ht="20.25" customHeight="1" outlineLevel="1">
      <c r="A6" s="26"/>
      <c r="B6" s="27"/>
      <c r="C6" s="27"/>
      <c r="D6" s="27" t="s">
        <v>17</v>
      </c>
      <c r="E6" s="27"/>
      <c r="F6" s="28"/>
      <c r="G6" s="29"/>
      <c r="H6" s="30">
        <f>SUBTOTAL(9,H7:H16)</f>
        <v>0</v>
      </c>
      <c r="I6" s="31"/>
      <c r="J6" s="29">
        <f>SUBTOTAL(9,J7:J16)</f>
        <v>0</v>
      </c>
      <c r="K6" s="31"/>
      <c r="L6" s="29">
        <f>SUBTOTAL(9,L7:L16)</f>
        <v>0</v>
      </c>
      <c r="M6" s="30"/>
      <c r="N6" s="32"/>
      <c r="O6" s="27"/>
      <c r="P6" s="27"/>
    </row>
    <row r="7" spans="1:16" ht="25.5" outlineLevel="2">
      <c r="A7" s="43">
        <v>1</v>
      </c>
      <c r="B7" s="44" t="s">
        <v>18</v>
      </c>
      <c r="C7" s="45" t="s">
        <v>19</v>
      </c>
      <c r="D7" s="46" t="s">
        <v>20</v>
      </c>
      <c r="E7" s="45" t="s">
        <v>21</v>
      </c>
      <c r="F7" s="47">
        <v>57.72256</v>
      </c>
      <c r="G7" s="48">
        <f>0</f>
        <v>0</v>
      </c>
      <c r="H7" s="49">
        <f aca="true" t="shared" si="0" ref="H7:H16">F7*G7</f>
        <v>0</v>
      </c>
      <c r="I7" s="50"/>
      <c r="J7" s="48">
        <f aca="true" t="shared" si="1" ref="J7:J16">F7*I7</f>
        <v>0</v>
      </c>
      <c r="K7" s="50"/>
      <c r="L7" s="48">
        <f aca="true" t="shared" si="2" ref="L7:L16">F7*K7</f>
        <v>0</v>
      </c>
      <c r="M7" s="49">
        <v>5</v>
      </c>
      <c r="N7" s="51" t="s">
        <v>22</v>
      </c>
      <c r="O7" s="44" t="s">
        <v>23</v>
      </c>
      <c r="P7" s="52" t="s">
        <v>24</v>
      </c>
    </row>
    <row r="8" spans="1:16" ht="15" outlineLevel="2">
      <c r="A8" s="43">
        <v>2</v>
      </c>
      <c r="B8" s="44" t="s">
        <v>25</v>
      </c>
      <c r="C8" s="45" t="s">
        <v>19</v>
      </c>
      <c r="D8" s="46" t="s">
        <v>26</v>
      </c>
      <c r="E8" s="45" t="s">
        <v>21</v>
      </c>
      <c r="F8" s="47">
        <v>11.0182</v>
      </c>
      <c r="G8" s="48">
        <f>0</f>
        <v>0</v>
      </c>
      <c r="H8" s="49">
        <f t="shared" si="0"/>
        <v>0</v>
      </c>
      <c r="I8" s="50"/>
      <c r="J8" s="48">
        <f t="shared" si="1"/>
        <v>0</v>
      </c>
      <c r="K8" s="50"/>
      <c r="L8" s="48">
        <f t="shared" si="2"/>
        <v>0</v>
      </c>
      <c r="M8" s="49">
        <v>5</v>
      </c>
      <c r="N8" s="51" t="s">
        <v>27</v>
      </c>
      <c r="O8" s="44" t="s">
        <v>23</v>
      </c>
      <c r="P8" s="52" t="s">
        <v>24</v>
      </c>
    </row>
    <row r="9" spans="1:16" ht="15" outlineLevel="2">
      <c r="A9" s="43">
        <v>3</v>
      </c>
      <c r="B9" s="44" t="s">
        <v>28</v>
      </c>
      <c r="C9" s="45" t="s">
        <v>19</v>
      </c>
      <c r="D9" s="46" t="s">
        <v>29</v>
      </c>
      <c r="E9" s="45" t="s">
        <v>21</v>
      </c>
      <c r="F9" s="47">
        <v>13.2387</v>
      </c>
      <c r="G9" s="48">
        <f>0</f>
        <v>0</v>
      </c>
      <c r="H9" s="49">
        <f t="shared" si="0"/>
        <v>0</v>
      </c>
      <c r="I9" s="50"/>
      <c r="J9" s="48">
        <f t="shared" si="1"/>
        <v>0</v>
      </c>
      <c r="K9" s="50"/>
      <c r="L9" s="48">
        <f t="shared" si="2"/>
        <v>0</v>
      </c>
      <c r="M9" s="49">
        <v>5</v>
      </c>
      <c r="N9" s="51" t="s">
        <v>30</v>
      </c>
      <c r="O9" s="44" t="s">
        <v>23</v>
      </c>
      <c r="P9" s="52" t="s">
        <v>24</v>
      </c>
    </row>
    <row r="10" spans="1:16" ht="25.5" outlineLevel="2">
      <c r="A10" s="43">
        <v>4</v>
      </c>
      <c r="B10" s="44" t="s">
        <v>31</v>
      </c>
      <c r="C10" s="45" t="s">
        <v>19</v>
      </c>
      <c r="D10" s="46" t="s">
        <v>32</v>
      </c>
      <c r="E10" s="45" t="s">
        <v>21</v>
      </c>
      <c r="F10" s="47">
        <v>19.78425</v>
      </c>
      <c r="G10" s="48">
        <f>0</f>
        <v>0</v>
      </c>
      <c r="H10" s="49">
        <f t="shared" si="0"/>
        <v>0</v>
      </c>
      <c r="I10" s="50"/>
      <c r="J10" s="48">
        <f t="shared" si="1"/>
        <v>0</v>
      </c>
      <c r="K10" s="50"/>
      <c r="L10" s="48">
        <f t="shared" si="2"/>
        <v>0</v>
      </c>
      <c r="M10" s="49">
        <v>5</v>
      </c>
      <c r="N10" s="51" t="s">
        <v>33</v>
      </c>
      <c r="O10" s="44" t="s">
        <v>23</v>
      </c>
      <c r="P10" s="52" t="s">
        <v>24</v>
      </c>
    </row>
    <row r="11" spans="1:16" ht="25.5" outlineLevel="2">
      <c r="A11" s="43">
        <v>5</v>
      </c>
      <c r="B11" s="44" t="s">
        <v>34</v>
      </c>
      <c r="C11" s="45" t="s">
        <v>19</v>
      </c>
      <c r="D11" s="46" t="s">
        <v>35</v>
      </c>
      <c r="E11" s="45" t="s">
        <v>21</v>
      </c>
      <c r="F11" s="47">
        <v>41.542</v>
      </c>
      <c r="G11" s="48">
        <f>0</f>
        <v>0</v>
      </c>
      <c r="H11" s="49">
        <f t="shared" si="0"/>
        <v>0</v>
      </c>
      <c r="I11" s="50"/>
      <c r="J11" s="48">
        <f t="shared" si="1"/>
        <v>0</v>
      </c>
      <c r="K11" s="50"/>
      <c r="L11" s="48">
        <f t="shared" si="2"/>
        <v>0</v>
      </c>
      <c r="M11" s="49">
        <v>5</v>
      </c>
      <c r="N11" s="51" t="s">
        <v>36</v>
      </c>
      <c r="O11" s="44" t="s">
        <v>23</v>
      </c>
      <c r="P11" s="52" t="s">
        <v>24</v>
      </c>
    </row>
    <row r="12" spans="1:16" ht="15" outlineLevel="2">
      <c r="A12" s="43">
        <v>6</v>
      </c>
      <c r="B12" s="44"/>
      <c r="C12" s="45" t="s">
        <v>19</v>
      </c>
      <c r="D12" s="46" t="s">
        <v>37</v>
      </c>
      <c r="E12" s="45" t="s">
        <v>21</v>
      </c>
      <c r="F12" s="47">
        <v>41.542</v>
      </c>
      <c r="G12" s="48">
        <f>0</f>
        <v>0</v>
      </c>
      <c r="H12" s="49">
        <f t="shared" si="0"/>
        <v>0</v>
      </c>
      <c r="I12" s="50"/>
      <c r="J12" s="48">
        <f t="shared" si="1"/>
        <v>0</v>
      </c>
      <c r="K12" s="50"/>
      <c r="L12" s="48">
        <f t="shared" si="2"/>
        <v>0</v>
      </c>
      <c r="M12" s="49">
        <v>5</v>
      </c>
      <c r="N12" s="51" t="s">
        <v>38</v>
      </c>
      <c r="O12" s="44" t="s">
        <v>23</v>
      </c>
      <c r="P12" s="52" t="s">
        <v>24</v>
      </c>
    </row>
    <row r="13" spans="1:16" ht="25.5" outlineLevel="2">
      <c r="A13" s="43">
        <v>7</v>
      </c>
      <c r="B13" s="44" t="s">
        <v>39</v>
      </c>
      <c r="C13" s="45" t="s">
        <v>19</v>
      </c>
      <c r="D13" s="46" t="s">
        <v>40</v>
      </c>
      <c r="E13" s="45" t="s">
        <v>21</v>
      </c>
      <c r="F13" s="47">
        <v>10.55</v>
      </c>
      <c r="G13" s="48">
        <f>0</f>
        <v>0</v>
      </c>
      <c r="H13" s="49">
        <f t="shared" si="0"/>
        <v>0</v>
      </c>
      <c r="I13" s="50"/>
      <c r="J13" s="48">
        <f t="shared" si="1"/>
        <v>0</v>
      </c>
      <c r="K13" s="50"/>
      <c r="L13" s="48">
        <f t="shared" si="2"/>
        <v>0</v>
      </c>
      <c r="M13" s="49">
        <v>5</v>
      </c>
      <c r="N13" s="51" t="s">
        <v>41</v>
      </c>
      <c r="O13" s="44" t="s">
        <v>23</v>
      </c>
      <c r="P13" s="52" t="s">
        <v>24</v>
      </c>
    </row>
    <row r="14" spans="1:16" ht="25.5" outlineLevel="2">
      <c r="A14" s="43">
        <v>8</v>
      </c>
      <c r="B14" s="44" t="s">
        <v>42</v>
      </c>
      <c r="C14" s="45" t="s">
        <v>19</v>
      </c>
      <c r="D14" s="46" t="s">
        <v>43</v>
      </c>
      <c r="E14" s="45" t="s">
        <v>21</v>
      </c>
      <c r="F14" s="47">
        <v>5.27474</v>
      </c>
      <c r="G14" s="48">
        <f>0</f>
        <v>0</v>
      </c>
      <c r="H14" s="49">
        <f t="shared" si="0"/>
        <v>0</v>
      </c>
      <c r="I14" s="50"/>
      <c r="J14" s="48">
        <f t="shared" si="1"/>
        <v>0</v>
      </c>
      <c r="K14" s="50"/>
      <c r="L14" s="48">
        <f t="shared" si="2"/>
        <v>0</v>
      </c>
      <c r="M14" s="49">
        <v>5</v>
      </c>
      <c r="N14" s="51" t="s">
        <v>44</v>
      </c>
      <c r="O14" s="44" t="s">
        <v>23</v>
      </c>
      <c r="P14" s="52" t="s">
        <v>24</v>
      </c>
    </row>
    <row r="15" spans="1:16" ht="25.5" outlineLevel="2">
      <c r="A15" s="43">
        <v>9</v>
      </c>
      <c r="B15" s="44" t="s">
        <v>45</v>
      </c>
      <c r="C15" s="45" t="s">
        <v>19</v>
      </c>
      <c r="D15" s="46" t="s">
        <v>46</v>
      </c>
      <c r="E15" s="45" t="s">
        <v>21</v>
      </c>
      <c r="F15" s="47">
        <v>1.45874</v>
      </c>
      <c r="G15" s="48">
        <f>0</f>
        <v>0</v>
      </c>
      <c r="H15" s="49">
        <f t="shared" si="0"/>
        <v>0</v>
      </c>
      <c r="I15" s="50"/>
      <c r="J15" s="48">
        <f t="shared" si="1"/>
        <v>0</v>
      </c>
      <c r="K15" s="50"/>
      <c r="L15" s="48">
        <f t="shared" si="2"/>
        <v>0</v>
      </c>
      <c r="M15" s="49">
        <v>5</v>
      </c>
      <c r="N15" s="51" t="s">
        <v>47</v>
      </c>
      <c r="O15" s="44" t="s">
        <v>23</v>
      </c>
      <c r="P15" s="52" t="s">
        <v>24</v>
      </c>
    </row>
    <row r="16" spans="1:16" ht="25.5" outlineLevel="2">
      <c r="A16" s="34">
        <v>10</v>
      </c>
      <c r="B16" s="36" t="s">
        <v>48</v>
      </c>
      <c r="C16" s="37" t="s">
        <v>19</v>
      </c>
      <c r="D16" s="38" t="s">
        <v>49</v>
      </c>
      <c r="E16" s="37" t="s">
        <v>21</v>
      </c>
      <c r="F16" s="39">
        <v>3.816</v>
      </c>
      <c r="G16" s="40">
        <f>0</f>
        <v>0</v>
      </c>
      <c r="H16" s="41">
        <f t="shared" si="0"/>
        <v>0</v>
      </c>
      <c r="I16" s="42"/>
      <c r="J16" s="40">
        <f t="shared" si="1"/>
        <v>0</v>
      </c>
      <c r="K16" s="42"/>
      <c r="L16" s="40">
        <f t="shared" si="2"/>
        <v>0</v>
      </c>
      <c r="M16" s="41">
        <v>5</v>
      </c>
      <c r="N16" s="33" t="s">
        <v>50</v>
      </c>
      <c r="O16" s="36" t="s">
        <v>23</v>
      </c>
      <c r="P16" s="35" t="s">
        <v>24</v>
      </c>
    </row>
    <row r="17" spans="1:16" ht="20.25" customHeight="1" outlineLevel="1">
      <c r="A17" s="26"/>
      <c r="B17" s="27"/>
      <c r="C17" s="27"/>
      <c r="D17" s="27" t="s">
        <v>51</v>
      </c>
      <c r="E17" s="27"/>
      <c r="F17" s="28"/>
      <c r="G17" s="29"/>
      <c r="H17" s="30">
        <f>SUBTOTAL(9,H18:H24)</f>
        <v>0</v>
      </c>
      <c r="I17" s="31"/>
      <c r="J17" s="29">
        <f>SUBTOTAL(9,J18:J24)</f>
        <v>87.96471735349297</v>
      </c>
      <c r="K17" s="31"/>
      <c r="L17" s="29">
        <f>SUBTOTAL(9,L18:L24)</f>
        <v>0</v>
      </c>
      <c r="M17" s="30"/>
      <c r="N17" s="53"/>
      <c r="O17" s="27"/>
      <c r="P17" s="27"/>
    </row>
    <row r="18" spans="1:16" ht="25.5" outlineLevel="2">
      <c r="A18" s="43">
        <v>1</v>
      </c>
      <c r="B18" s="44" t="s">
        <v>52</v>
      </c>
      <c r="C18" s="45" t="s">
        <v>19</v>
      </c>
      <c r="D18" s="46" t="s">
        <v>53</v>
      </c>
      <c r="E18" s="45" t="s">
        <v>21</v>
      </c>
      <c r="F18" s="47">
        <v>36.714645</v>
      </c>
      <c r="G18" s="48">
        <f>0</f>
        <v>0</v>
      </c>
      <c r="H18" s="49">
        <f aca="true" t="shared" si="3" ref="H18:H24">F18*G18</f>
        <v>0</v>
      </c>
      <c r="I18" s="50">
        <v>2.37654</v>
      </c>
      <c r="J18" s="48">
        <f aca="true" t="shared" si="4" ref="J18:J24">F18*I18</f>
        <v>87.25382242829998</v>
      </c>
      <c r="K18" s="50"/>
      <c r="L18" s="48">
        <f aca="true" t="shared" si="5" ref="L18:L24">F18*K18</f>
        <v>0</v>
      </c>
      <c r="M18" s="49">
        <v>5</v>
      </c>
      <c r="N18" s="51" t="s">
        <v>54</v>
      </c>
      <c r="O18" s="44" t="s">
        <v>23</v>
      </c>
      <c r="P18" s="52" t="s">
        <v>55</v>
      </c>
    </row>
    <row r="19" spans="1:16" ht="15" outlineLevel="2">
      <c r="A19" s="43">
        <v>2</v>
      </c>
      <c r="B19" s="44" t="s">
        <v>56</v>
      </c>
      <c r="C19" s="45" t="s">
        <v>19</v>
      </c>
      <c r="D19" s="46" t="s">
        <v>57</v>
      </c>
      <c r="E19" s="45" t="s">
        <v>58</v>
      </c>
      <c r="F19" s="47">
        <v>41.2216</v>
      </c>
      <c r="G19" s="48">
        <f>0</f>
        <v>0</v>
      </c>
      <c r="H19" s="49">
        <f t="shared" si="3"/>
        <v>0</v>
      </c>
      <c r="I19" s="50">
        <v>0.00116</v>
      </c>
      <c r="J19" s="48">
        <f t="shared" si="4"/>
        <v>0.047817056000000004</v>
      </c>
      <c r="K19" s="50"/>
      <c r="L19" s="48">
        <f t="shared" si="5"/>
        <v>0</v>
      </c>
      <c r="M19" s="49">
        <v>5</v>
      </c>
      <c r="N19" s="51" t="s">
        <v>59</v>
      </c>
      <c r="O19" s="44" t="s">
        <v>23</v>
      </c>
      <c r="P19" s="52" t="s">
        <v>55</v>
      </c>
    </row>
    <row r="20" spans="1:16" ht="15" outlineLevel="2">
      <c r="A20" s="43">
        <v>3</v>
      </c>
      <c r="B20" s="44" t="s">
        <v>60</v>
      </c>
      <c r="C20" s="45" t="s">
        <v>19</v>
      </c>
      <c r="D20" s="46" t="s">
        <v>61</v>
      </c>
      <c r="E20" s="45" t="s">
        <v>58</v>
      </c>
      <c r="F20" s="47">
        <v>41.222</v>
      </c>
      <c r="G20" s="48">
        <f>0</f>
        <v>0</v>
      </c>
      <c r="H20" s="49">
        <f t="shared" si="3"/>
        <v>0</v>
      </c>
      <c r="I20" s="50"/>
      <c r="J20" s="48">
        <f t="shared" si="4"/>
        <v>0</v>
      </c>
      <c r="K20" s="50"/>
      <c r="L20" s="48">
        <f t="shared" si="5"/>
        <v>0</v>
      </c>
      <c r="M20" s="49">
        <v>5</v>
      </c>
      <c r="N20" s="51" t="s">
        <v>62</v>
      </c>
      <c r="O20" s="44" t="s">
        <v>23</v>
      </c>
      <c r="P20" s="52" t="s">
        <v>55</v>
      </c>
    </row>
    <row r="21" spans="1:16" ht="25.5" outlineLevel="2">
      <c r="A21" s="43">
        <v>4</v>
      </c>
      <c r="B21" s="44" t="s">
        <v>63</v>
      </c>
      <c r="C21" s="45" t="s">
        <v>19</v>
      </c>
      <c r="D21" s="46" t="s">
        <v>64</v>
      </c>
      <c r="E21" s="45" t="s">
        <v>65</v>
      </c>
      <c r="F21" s="47">
        <v>4</v>
      </c>
      <c r="G21" s="48">
        <f>0</f>
        <v>0</v>
      </c>
      <c r="H21" s="49">
        <f t="shared" si="3"/>
        <v>0</v>
      </c>
      <c r="I21" s="50">
        <v>0.02603</v>
      </c>
      <c r="J21" s="48">
        <f t="shared" si="4"/>
        <v>0.10412</v>
      </c>
      <c r="K21" s="50"/>
      <c r="L21" s="48">
        <f t="shared" si="5"/>
        <v>0</v>
      </c>
      <c r="M21" s="49">
        <v>5</v>
      </c>
      <c r="N21" s="51" t="s">
        <v>66</v>
      </c>
      <c r="O21" s="44" t="s">
        <v>23</v>
      </c>
      <c r="P21" s="52" t="s">
        <v>55</v>
      </c>
    </row>
    <row r="22" spans="1:16" ht="15" outlineLevel="2">
      <c r="A22" s="43">
        <v>5</v>
      </c>
      <c r="B22" s="44" t="s">
        <v>67</v>
      </c>
      <c r="C22" s="45" t="s">
        <v>19</v>
      </c>
      <c r="D22" s="46" t="s">
        <v>68</v>
      </c>
      <c r="E22" s="45" t="s">
        <v>69</v>
      </c>
      <c r="F22" s="47">
        <v>0.38965905</v>
      </c>
      <c r="G22" s="48">
        <f>0</f>
        <v>0</v>
      </c>
      <c r="H22" s="49">
        <f t="shared" si="3"/>
        <v>0</v>
      </c>
      <c r="I22" s="50">
        <v>1.05306</v>
      </c>
      <c r="J22" s="48">
        <f t="shared" si="4"/>
        <v>0.41033435919300004</v>
      </c>
      <c r="K22" s="50"/>
      <c r="L22" s="48">
        <f t="shared" si="5"/>
        <v>0</v>
      </c>
      <c r="M22" s="49">
        <v>5</v>
      </c>
      <c r="N22" s="51" t="s">
        <v>70</v>
      </c>
      <c r="O22" s="44" t="s">
        <v>23</v>
      </c>
      <c r="P22" s="52" t="s">
        <v>55</v>
      </c>
    </row>
    <row r="23" spans="1:16" ht="25.5" outlineLevel="2">
      <c r="A23" s="43">
        <v>6</v>
      </c>
      <c r="B23" s="44" t="s">
        <v>71</v>
      </c>
      <c r="C23" s="45" t="s">
        <v>19</v>
      </c>
      <c r="D23" s="46" t="s">
        <v>72</v>
      </c>
      <c r="E23" s="45" t="s">
        <v>58</v>
      </c>
      <c r="F23" s="47">
        <v>25.3085</v>
      </c>
      <c r="G23" s="48">
        <f>0</f>
        <v>0</v>
      </c>
      <c r="H23" s="49">
        <f t="shared" si="3"/>
        <v>0</v>
      </c>
      <c r="I23" s="50">
        <v>0.00456</v>
      </c>
      <c r="J23" s="48">
        <f t="shared" si="4"/>
        <v>0.11540675999999998</v>
      </c>
      <c r="K23" s="50"/>
      <c r="L23" s="48">
        <f t="shared" si="5"/>
        <v>0</v>
      </c>
      <c r="M23" s="49">
        <v>5</v>
      </c>
      <c r="N23" s="51" t="s">
        <v>73</v>
      </c>
      <c r="O23" s="44" t="s">
        <v>23</v>
      </c>
      <c r="P23" s="52" t="s">
        <v>55</v>
      </c>
    </row>
    <row r="24" spans="1:16" ht="15" outlineLevel="2">
      <c r="A24" s="34">
        <v>7</v>
      </c>
      <c r="B24" s="36"/>
      <c r="C24" s="37" t="s">
        <v>74</v>
      </c>
      <c r="D24" s="38" t="s">
        <v>75</v>
      </c>
      <c r="E24" s="37" t="s">
        <v>21</v>
      </c>
      <c r="F24" s="39">
        <v>1.32867</v>
      </c>
      <c r="G24" s="40">
        <f>0</f>
        <v>0</v>
      </c>
      <c r="H24" s="41">
        <f t="shared" si="3"/>
        <v>0</v>
      </c>
      <c r="I24" s="42">
        <v>0.025</v>
      </c>
      <c r="J24" s="40">
        <f t="shared" si="4"/>
        <v>0.03321675</v>
      </c>
      <c r="K24" s="42"/>
      <c r="L24" s="40">
        <f t="shared" si="5"/>
        <v>0</v>
      </c>
      <c r="M24" s="41">
        <v>5</v>
      </c>
      <c r="N24" s="33" t="s">
        <v>76</v>
      </c>
      <c r="O24" s="36" t="s">
        <v>23</v>
      </c>
      <c r="P24" s="35" t="s">
        <v>55</v>
      </c>
    </row>
    <row r="25" spans="1:16" ht="20.25" customHeight="1" outlineLevel="1">
      <c r="A25" s="26"/>
      <c r="B25" s="27"/>
      <c r="C25" s="27"/>
      <c r="D25" s="27" t="s">
        <v>77</v>
      </c>
      <c r="E25" s="27"/>
      <c r="F25" s="28"/>
      <c r="G25" s="29"/>
      <c r="H25" s="30">
        <f>SUBTOTAL(9,H26:H53)</f>
        <v>0</v>
      </c>
      <c r="I25" s="31"/>
      <c r="J25" s="29">
        <f>SUBTOTAL(9,J26:J53)</f>
        <v>90.81925062261998</v>
      </c>
      <c r="K25" s="31"/>
      <c r="L25" s="29">
        <f>SUBTOTAL(9,L26:L53)</f>
        <v>0</v>
      </c>
      <c r="M25" s="30"/>
      <c r="N25" s="53"/>
      <c r="O25" s="27"/>
      <c r="P25" s="27"/>
    </row>
    <row r="26" spans="1:16" ht="25.5" outlineLevel="2">
      <c r="A26" s="43">
        <v>1</v>
      </c>
      <c r="B26" s="44" t="s">
        <v>78</v>
      </c>
      <c r="C26" s="45" t="s">
        <v>19</v>
      </c>
      <c r="D26" s="46" t="s">
        <v>79</v>
      </c>
      <c r="E26" s="45" t="s">
        <v>58</v>
      </c>
      <c r="F26" s="47">
        <v>23.6655</v>
      </c>
      <c r="G26" s="48">
        <f>0</f>
        <v>0</v>
      </c>
      <c r="H26" s="49">
        <f aca="true" t="shared" si="6" ref="H26:H53">F26*G26</f>
        <v>0</v>
      </c>
      <c r="I26" s="50">
        <v>0.32034</v>
      </c>
      <c r="J26" s="48">
        <f aca="true" t="shared" si="7" ref="J26:J53">F26*I26</f>
        <v>7.5810062700000005</v>
      </c>
      <c r="K26" s="50"/>
      <c r="L26" s="48">
        <f aca="true" t="shared" si="8" ref="L26:L53">F26*K26</f>
        <v>0</v>
      </c>
      <c r="M26" s="49">
        <v>5</v>
      </c>
      <c r="N26" s="51" t="s">
        <v>80</v>
      </c>
      <c r="O26" s="44" t="s">
        <v>23</v>
      </c>
      <c r="P26" s="52" t="s">
        <v>81</v>
      </c>
    </row>
    <row r="27" spans="1:16" ht="15" outlineLevel="2">
      <c r="A27" s="43">
        <v>1</v>
      </c>
      <c r="B27" s="44" t="s">
        <v>82</v>
      </c>
      <c r="C27" s="45" t="s">
        <v>19</v>
      </c>
      <c r="D27" s="46" t="s">
        <v>83</v>
      </c>
      <c r="E27" s="45" t="s">
        <v>69</v>
      </c>
      <c r="F27" s="47">
        <v>0.436572</v>
      </c>
      <c r="G27" s="48">
        <f>0</f>
        <v>0</v>
      </c>
      <c r="H27" s="49">
        <f t="shared" si="6"/>
        <v>0</v>
      </c>
      <c r="I27" s="50">
        <v>0.01221</v>
      </c>
      <c r="J27" s="48">
        <f t="shared" si="7"/>
        <v>0.00533054412</v>
      </c>
      <c r="K27" s="50"/>
      <c r="L27" s="48">
        <f t="shared" si="8"/>
        <v>0</v>
      </c>
      <c r="M27" s="49">
        <v>5</v>
      </c>
      <c r="N27" s="51" t="s">
        <v>84</v>
      </c>
      <c r="O27" s="44" t="s">
        <v>23</v>
      </c>
      <c r="P27" s="52" t="s">
        <v>81</v>
      </c>
    </row>
    <row r="28" spans="1:16" ht="15" outlineLevel="2">
      <c r="A28" s="43">
        <v>2</v>
      </c>
      <c r="B28" s="44"/>
      <c r="C28" s="45" t="s">
        <v>74</v>
      </c>
      <c r="D28" s="46" t="s">
        <v>85</v>
      </c>
      <c r="E28" s="45" t="s">
        <v>86</v>
      </c>
      <c r="F28" s="47">
        <v>13.5072</v>
      </c>
      <c r="G28" s="48">
        <f>0</f>
        <v>0</v>
      </c>
      <c r="H28" s="49">
        <f t="shared" si="6"/>
        <v>0</v>
      </c>
      <c r="I28" s="50">
        <v>0.0362</v>
      </c>
      <c r="J28" s="48">
        <f t="shared" si="7"/>
        <v>0.48896064</v>
      </c>
      <c r="K28" s="50"/>
      <c r="L28" s="48">
        <f t="shared" si="8"/>
        <v>0</v>
      </c>
      <c r="M28" s="49">
        <v>5</v>
      </c>
      <c r="N28" s="51" t="s">
        <v>87</v>
      </c>
      <c r="O28" s="44" t="s">
        <v>23</v>
      </c>
      <c r="P28" s="52" t="s">
        <v>81</v>
      </c>
    </row>
    <row r="29" spans="1:16" ht="25.5" outlineLevel="2">
      <c r="A29" s="43">
        <v>2</v>
      </c>
      <c r="B29" s="44" t="s">
        <v>88</v>
      </c>
      <c r="C29" s="45" t="s">
        <v>19</v>
      </c>
      <c r="D29" s="46" t="s">
        <v>89</v>
      </c>
      <c r="E29" s="45" t="s">
        <v>58</v>
      </c>
      <c r="F29" s="47">
        <v>111.92605</v>
      </c>
      <c r="G29" s="48">
        <f>0</f>
        <v>0</v>
      </c>
      <c r="H29" s="49">
        <f t="shared" si="6"/>
        <v>0</v>
      </c>
      <c r="I29" s="50">
        <v>0.3842</v>
      </c>
      <c r="J29" s="48">
        <f t="shared" si="7"/>
        <v>43.00198841</v>
      </c>
      <c r="K29" s="50"/>
      <c r="L29" s="48">
        <f t="shared" si="8"/>
        <v>0</v>
      </c>
      <c r="M29" s="49">
        <v>5</v>
      </c>
      <c r="N29" s="51" t="s">
        <v>90</v>
      </c>
      <c r="O29" s="44" t="s">
        <v>23</v>
      </c>
      <c r="P29" s="52" t="s">
        <v>81</v>
      </c>
    </row>
    <row r="30" spans="1:16" ht="25.5" outlineLevel="2">
      <c r="A30" s="43">
        <v>3</v>
      </c>
      <c r="B30" s="44" t="s">
        <v>91</v>
      </c>
      <c r="C30" s="45" t="s">
        <v>19</v>
      </c>
      <c r="D30" s="46" t="s">
        <v>92</v>
      </c>
      <c r="E30" s="45" t="s">
        <v>21</v>
      </c>
      <c r="F30" s="47">
        <v>0.559</v>
      </c>
      <c r="G30" s="48">
        <f>0</f>
        <v>0</v>
      </c>
      <c r="H30" s="49">
        <f t="shared" si="6"/>
        <v>0</v>
      </c>
      <c r="I30" s="50">
        <v>2.41696</v>
      </c>
      <c r="J30" s="48">
        <f t="shared" si="7"/>
        <v>1.3510806400000002</v>
      </c>
      <c r="K30" s="50"/>
      <c r="L30" s="48">
        <f t="shared" si="8"/>
        <v>0</v>
      </c>
      <c r="M30" s="49">
        <v>5</v>
      </c>
      <c r="N30" s="51" t="s">
        <v>93</v>
      </c>
      <c r="O30" s="44" t="s">
        <v>23</v>
      </c>
      <c r="P30" s="52" t="s">
        <v>81</v>
      </c>
    </row>
    <row r="31" spans="1:16" ht="25.5" outlineLevel="2">
      <c r="A31" s="43">
        <v>3</v>
      </c>
      <c r="B31" s="44" t="s">
        <v>94</v>
      </c>
      <c r="C31" s="45" t="s">
        <v>19</v>
      </c>
      <c r="D31" s="46" t="s">
        <v>95</v>
      </c>
      <c r="E31" s="45" t="s">
        <v>58</v>
      </c>
      <c r="F31" s="47">
        <v>22.7866</v>
      </c>
      <c r="G31" s="48">
        <f>0</f>
        <v>0</v>
      </c>
      <c r="H31" s="49">
        <f t="shared" si="6"/>
        <v>0</v>
      </c>
      <c r="I31" s="50">
        <v>0.29274</v>
      </c>
      <c r="J31" s="48">
        <f t="shared" si="7"/>
        <v>6.670549284</v>
      </c>
      <c r="K31" s="50"/>
      <c r="L31" s="48">
        <f t="shared" si="8"/>
        <v>0</v>
      </c>
      <c r="M31" s="49">
        <v>5</v>
      </c>
      <c r="N31" s="51" t="s">
        <v>96</v>
      </c>
      <c r="O31" s="44" t="s">
        <v>23</v>
      </c>
      <c r="P31" s="52" t="s">
        <v>81</v>
      </c>
    </row>
    <row r="32" spans="1:16" ht="25.5" outlineLevel="2">
      <c r="A32" s="43">
        <v>4</v>
      </c>
      <c r="B32" s="44" t="s">
        <v>97</v>
      </c>
      <c r="C32" s="45" t="s">
        <v>19</v>
      </c>
      <c r="D32" s="46" t="s">
        <v>98</v>
      </c>
      <c r="E32" s="45" t="s">
        <v>58</v>
      </c>
      <c r="F32" s="47">
        <v>4.512</v>
      </c>
      <c r="G32" s="48">
        <f>0</f>
        <v>0</v>
      </c>
      <c r="H32" s="49">
        <f t="shared" si="6"/>
        <v>0</v>
      </c>
      <c r="I32" s="50">
        <v>0.25435</v>
      </c>
      <c r="J32" s="48">
        <f t="shared" si="7"/>
        <v>1.1476272</v>
      </c>
      <c r="K32" s="50"/>
      <c r="L32" s="48">
        <f t="shared" si="8"/>
        <v>0</v>
      </c>
      <c r="M32" s="49">
        <v>5</v>
      </c>
      <c r="N32" s="51" t="s">
        <v>99</v>
      </c>
      <c r="O32" s="44" t="s">
        <v>23</v>
      </c>
      <c r="P32" s="52" t="s">
        <v>81</v>
      </c>
    </row>
    <row r="33" spans="1:16" ht="25.5" outlineLevel="2">
      <c r="A33" s="43">
        <v>4</v>
      </c>
      <c r="B33" s="44" t="s">
        <v>100</v>
      </c>
      <c r="C33" s="45" t="s">
        <v>19</v>
      </c>
      <c r="D33" s="46" t="s">
        <v>101</v>
      </c>
      <c r="E33" s="45" t="s">
        <v>58</v>
      </c>
      <c r="F33" s="47">
        <v>5.031</v>
      </c>
      <c r="G33" s="48">
        <f>0</f>
        <v>0</v>
      </c>
      <c r="H33" s="49">
        <f t="shared" si="6"/>
        <v>0</v>
      </c>
      <c r="I33" s="50">
        <v>0.01322</v>
      </c>
      <c r="J33" s="48">
        <f t="shared" si="7"/>
        <v>0.06650982</v>
      </c>
      <c r="K33" s="50"/>
      <c r="L33" s="48">
        <f t="shared" si="8"/>
        <v>0</v>
      </c>
      <c r="M33" s="49">
        <v>5</v>
      </c>
      <c r="N33" s="51" t="s">
        <v>102</v>
      </c>
      <c r="O33" s="44" t="s">
        <v>23</v>
      </c>
      <c r="P33" s="52" t="s">
        <v>81</v>
      </c>
    </row>
    <row r="34" spans="1:16" ht="15" outlineLevel="2">
      <c r="A34" s="43">
        <v>5</v>
      </c>
      <c r="B34" s="44" t="s">
        <v>103</v>
      </c>
      <c r="C34" s="45" t="s">
        <v>19</v>
      </c>
      <c r="D34" s="46" t="s">
        <v>104</v>
      </c>
      <c r="E34" s="45" t="s">
        <v>58</v>
      </c>
      <c r="F34" s="47">
        <v>5.031</v>
      </c>
      <c r="G34" s="48">
        <f>0</f>
        <v>0</v>
      </c>
      <c r="H34" s="49">
        <f t="shared" si="6"/>
        <v>0</v>
      </c>
      <c r="I34" s="50"/>
      <c r="J34" s="48">
        <f t="shared" si="7"/>
        <v>0</v>
      </c>
      <c r="K34" s="50"/>
      <c r="L34" s="48">
        <f t="shared" si="8"/>
        <v>0</v>
      </c>
      <c r="M34" s="49">
        <v>5</v>
      </c>
      <c r="N34" s="51" t="s">
        <v>105</v>
      </c>
      <c r="O34" s="44" t="s">
        <v>23</v>
      </c>
      <c r="P34" s="52" t="s">
        <v>81</v>
      </c>
    </row>
    <row r="35" spans="1:16" ht="25.5" outlineLevel="2">
      <c r="A35" s="43">
        <v>5</v>
      </c>
      <c r="B35" s="44" t="s">
        <v>106</v>
      </c>
      <c r="C35" s="45" t="s">
        <v>19</v>
      </c>
      <c r="D35" s="46" t="s">
        <v>107</v>
      </c>
      <c r="E35" s="45" t="s">
        <v>58</v>
      </c>
      <c r="F35" s="47">
        <v>10.08485</v>
      </c>
      <c r="G35" s="48">
        <f>0</f>
        <v>0</v>
      </c>
      <c r="H35" s="49">
        <f t="shared" si="6"/>
        <v>0</v>
      </c>
      <c r="I35" s="50">
        <v>0.07252</v>
      </c>
      <c r="J35" s="48">
        <f t="shared" si="7"/>
        <v>0.7313533219999999</v>
      </c>
      <c r="K35" s="50"/>
      <c r="L35" s="48">
        <f t="shared" si="8"/>
        <v>0</v>
      </c>
      <c r="M35" s="49">
        <v>5</v>
      </c>
      <c r="N35" s="51" t="s">
        <v>108</v>
      </c>
      <c r="O35" s="44" t="s">
        <v>23</v>
      </c>
      <c r="P35" s="52" t="s">
        <v>81</v>
      </c>
    </row>
    <row r="36" spans="1:16" ht="38.25" outlineLevel="2">
      <c r="A36" s="43">
        <v>6</v>
      </c>
      <c r="B36" s="44" t="s">
        <v>109</v>
      </c>
      <c r="C36" s="45" t="s">
        <v>19</v>
      </c>
      <c r="D36" s="46" t="s">
        <v>110</v>
      </c>
      <c r="E36" s="45" t="s">
        <v>58</v>
      </c>
      <c r="F36" s="47">
        <v>85.55315</v>
      </c>
      <c r="G36" s="48">
        <f>0</f>
        <v>0</v>
      </c>
      <c r="H36" s="49">
        <f t="shared" si="6"/>
        <v>0</v>
      </c>
      <c r="I36" s="50">
        <v>0.16895</v>
      </c>
      <c r="J36" s="48">
        <f t="shared" si="7"/>
        <v>14.4542046925</v>
      </c>
      <c r="K36" s="50"/>
      <c r="L36" s="48">
        <f t="shared" si="8"/>
        <v>0</v>
      </c>
      <c r="M36" s="49">
        <v>5</v>
      </c>
      <c r="N36" s="51" t="s">
        <v>111</v>
      </c>
      <c r="O36" s="44" t="s">
        <v>23</v>
      </c>
      <c r="P36" s="52" t="s">
        <v>81</v>
      </c>
    </row>
    <row r="37" spans="1:16" ht="15" outlineLevel="2">
      <c r="A37" s="43">
        <v>6</v>
      </c>
      <c r="B37" s="44" t="s">
        <v>112</v>
      </c>
      <c r="C37" s="45" t="s">
        <v>19</v>
      </c>
      <c r="D37" s="46" t="s">
        <v>113</v>
      </c>
      <c r="E37" s="45" t="s">
        <v>65</v>
      </c>
      <c r="F37" s="47">
        <v>3</v>
      </c>
      <c r="G37" s="48">
        <f>0</f>
        <v>0</v>
      </c>
      <c r="H37" s="49">
        <f t="shared" si="6"/>
        <v>0</v>
      </c>
      <c r="I37" s="50">
        <v>0.01726</v>
      </c>
      <c r="J37" s="48">
        <f t="shared" si="7"/>
        <v>0.05178000000000001</v>
      </c>
      <c r="K37" s="50"/>
      <c r="L37" s="48">
        <f t="shared" si="8"/>
        <v>0</v>
      </c>
      <c r="M37" s="49">
        <v>5</v>
      </c>
      <c r="N37" s="51" t="s">
        <v>114</v>
      </c>
      <c r="O37" s="44" t="s">
        <v>23</v>
      </c>
      <c r="P37" s="52" t="s">
        <v>81</v>
      </c>
    </row>
    <row r="38" spans="1:16" ht="15" outlineLevel="2">
      <c r="A38" s="43">
        <v>7</v>
      </c>
      <c r="B38" s="44" t="s">
        <v>115</v>
      </c>
      <c r="C38" s="45" t="s">
        <v>19</v>
      </c>
      <c r="D38" s="46" t="s">
        <v>116</v>
      </c>
      <c r="E38" s="45" t="s">
        <v>65</v>
      </c>
      <c r="F38" s="47">
        <v>6</v>
      </c>
      <c r="G38" s="48">
        <f>0</f>
        <v>0</v>
      </c>
      <c r="H38" s="49">
        <f t="shared" si="6"/>
        <v>0</v>
      </c>
      <c r="I38" s="50">
        <v>0.02288</v>
      </c>
      <c r="J38" s="48">
        <f t="shared" si="7"/>
        <v>0.13728</v>
      </c>
      <c r="K38" s="50"/>
      <c r="L38" s="48">
        <f t="shared" si="8"/>
        <v>0</v>
      </c>
      <c r="M38" s="49">
        <v>5</v>
      </c>
      <c r="N38" s="51" t="s">
        <v>117</v>
      </c>
      <c r="O38" s="44" t="s">
        <v>23</v>
      </c>
      <c r="P38" s="52" t="s">
        <v>81</v>
      </c>
    </row>
    <row r="39" spans="1:16" ht="38.25" outlineLevel="2">
      <c r="A39" s="43">
        <v>7</v>
      </c>
      <c r="B39" s="44" t="s">
        <v>118</v>
      </c>
      <c r="C39" s="45" t="s">
        <v>19</v>
      </c>
      <c r="D39" s="46" t="s">
        <v>119</v>
      </c>
      <c r="E39" s="45" t="s">
        <v>58</v>
      </c>
      <c r="F39" s="47">
        <v>40.04425</v>
      </c>
      <c r="G39" s="48">
        <f>0</f>
        <v>0</v>
      </c>
      <c r="H39" s="49">
        <f t="shared" si="6"/>
        <v>0</v>
      </c>
      <c r="I39" s="50">
        <v>0.11564</v>
      </c>
      <c r="J39" s="48">
        <f t="shared" si="7"/>
        <v>4.63071707</v>
      </c>
      <c r="K39" s="50"/>
      <c r="L39" s="48">
        <f t="shared" si="8"/>
        <v>0</v>
      </c>
      <c r="M39" s="49">
        <v>5</v>
      </c>
      <c r="N39" s="51" t="s">
        <v>120</v>
      </c>
      <c r="O39" s="44" t="s">
        <v>23</v>
      </c>
      <c r="P39" s="52" t="s">
        <v>81</v>
      </c>
    </row>
    <row r="40" spans="1:16" ht="25.5" outlineLevel="2">
      <c r="A40" s="43">
        <v>8</v>
      </c>
      <c r="B40" s="44" t="s">
        <v>121</v>
      </c>
      <c r="C40" s="45" t="s">
        <v>19</v>
      </c>
      <c r="D40" s="46" t="s">
        <v>122</v>
      </c>
      <c r="E40" s="45" t="s">
        <v>58</v>
      </c>
      <c r="F40" s="47">
        <v>33.984</v>
      </c>
      <c r="G40" s="48">
        <f>0</f>
        <v>0</v>
      </c>
      <c r="H40" s="49">
        <f t="shared" si="6"/>
        <v>0</v>
      </c>
      <c r="I40" s="50">
        <v>0.12382</v>
      </c>
      <c r="J40" s="48">
        <f t="shared" si="7"/>
        <v>4.20789888</v>
      </c>
      <c r="K40" s="50"/>
      <c r="L40" s="48">
        <f t="shared" si="8"/>
        <v>0</v>
      </c>
      <c r="M40" s="49">
        <v>5</v>
      </c>
      <c r="N40" s="51" t="s">
        <v>123</v>
      </c>
      <c r="O40" s="44" t="s">
        <v>23</v>
      </c>
      <c r="P40" s="52" t="s">
        <v>81</v>
      </c>
    </row>
    <row r="41" spans="1:16" ht="15" outlineLevel="2">
      <c r="A41" s="43">
        <v>8</v>
      </c>
      <c r="B41" s="44" t="s">
        <v>124</v>
      </c>
      <c r="C41" s="45" t="s">
        <v>19</v>
      </c>
      <c r="D41" s="46" t="s">
        <v>125</v>
      </c>
      <c r="E41" s="45" t="s">
        <v>65</v>
      </c>
      <c r="F41" s="47">
        <v>1</v>
      </c>
      <c r="G41" s="48">
        <f>0</f>
        <v>0</v>
      </c>
      <c r="H41" s="49">
        <f t="shared" si="6"/>
        <v>0</v>
      </c>
      <c r="I41" s="50">
        <v>0.02696</v>
      </c>
      <c r="J41" s="48">
        <f t="shared" si="7"/>
        <v>0.02696</v>
      </c>
      <c r="K41" s="50"/>
      <c r="L41" s="48">
        <f t="shared" si="8"/>
        <v>0</v>
      </c>
      <c r="M41" s="49">
        <v>5</v>
      </c>
      <c r="N41" s="51" t="s">
        <v>126</v>
      </c>
      <c r="O41" s="44" t="s">
        <v>23</v>
      </c>
      <c r="P41" s="52" t="s">
        <v>81</v>
      </c>
    </row>
    <row r="42" spans="1:16" ht="15" outlineLevel="2">
      <c r="A42" s="43">
        <v>9</v>
      </c>
      <c r="B42" s="44" t="s">
        <v>127</v>
      </c>
      <c r="C42" s="45" t="s">
        <v>19</v>
      </c>
      <c r="D42" s="46" t="s">
        <v>128</v>
      </c>
      <c r="E42" s="45" t="s">
        <v>65</v>
      </c>
      <c r="F42" s="47">
        <v>10</v>
      </c>
      <c r="G42" s="48">
        <f>0</f>
        <v>0</v>
      </c>
      <c r="H42" s="49">
        <f t="shared" si="6"/>
        <v>0</v>
      </c>
      <c r="I42" s="50">
        <v>0.1109</v>
      </c>
      <c r="J42" s="48">
        <f t="shared" si="7"/>
        <v>1.109</v>
      </c>
      <c r="K42" s="50"/>
      <c r="L42" s="48">
        <f t="shared" si="8"/>
        <v>0</v>
      </c>
      <c r="M42" s="49">
        <v>5</v>
      </c>
      <c r="N42" s="51" t="s">
        <v>129</v>
      </c>
      <c r="O42" s="44" t="s">
        <v>23</v>
      </c>
      <c r="P42" s="52" t="s">
        <v>81</v>
      </c>
    </row>
    <row r="43" spans="1:16" ht="25.5" outlineLevel="2">
      <c r="A43" s="43">
        <v>9</v>
      </c>
      <c r="B43" s="44" t="s">
        <v>130</v>
      </c>
      <c r="C43" s="45" t="s">
        <v>19</v>
      </c>
      <c r="D43" s="46" t="s">
        <v>131</v>
      </c>
      <c r="E43" s="45" t="s">
        <v>58</v>
      </c>
      <c r="F43" s="47">
        <v>4.83</v>
      </c>
      <c r="G43" s="48">
        <f>0</f>
        <v>0</v>
      </c>
      <c r="H43" s="49">
        <f t="shared" si="6"/>
        <v>0</v>
      </c>
      <c r="I43" s="50">
        <v>0.15568</v>
      </c>
      <c r="J43" s="48">
        <f t="shared" si="7"/>
        <v>0.7519344000000001</v>
      </c>
      <c r="K43" s="50"/>
      <c r="L43" s="48">
        <f t="shared" si="8"/>
        <v>0</v>
      </c>
      <c r="M43" s="49">
        <v>5</v>
      </c>
      <c r="N43" s="51" t="s">
        <v>132</v>
      </c>
      <c r="O43" s="44" t="s">
        <v>23</v>
      </c>
      <c r="P43" s="52" t="s">
        <v>81</v>
      </c>
    </row>
    <row r="44" spans="1:16" ht="25.5" outlineLevel="2">
      <c r="A44" s="43">
        <v>10</v>
      </c>
      <c r="B44" s="44" t="s">
        <v>133</v>
      </c>
      <c r="C44" s="45" t="s">
        <v>19</v>
      </c>
      <c r="D44" s="46" t="s">
        <v>134</v>
      </c>
      <c r="E44" s="45" t="s">
        <v>58</v>
      </c>
      <c r="F44" s="47">
        <v>1.679</v>
      </c>
      <c r="G44" s="48">
        <f>0</f>
        <v>0</v>
      </c>
      <c r="H44" s="49">
        <f t="shared" si="6"/>
        <v>0</v>
      </c>
      <c r="I44" s="50">
        <v>0.13295</v>
      </c>
      <c r="J44" s="48">
        <f t="shared" si="7"/>
        <v>0.22322305000000003</v>
      </c>
      <c r="K44" s="50"/>
      <c r="L44" s="48">
        <f t="shared" si="8"/>
        <v>0</v>
      </c>
      <c r="M44" s="49">
        <v>5</v>
      </c>
      <c r="N44" s="51" t="s">
        <v>135</v>
      </c>
      <c r="O44" s="44" t="s">
        <v>23</v>
      </c>
      <c r="P44" s="52" t="s">
        <v>81</v>
      </c>
    </row>
    <row r="45" spans="1:16" ht="15" outlineLevel="2">
      <c r="A45" s="43">
        <v>10</v>
      </c>
      <c r="B45" s="44" t="s">
        <v>136</v>
      </c>
      <c r="C45" s="45" t="s">
        <v>19</v>
      </c>
      <c r="D45" s="46" t="s">
        <v>137</v>
      </c>
      <c r="E45" s="45" t="s">
        <v>65</v>
      </c>
      <c r="F45" s="47">
        <v>24</v>
      </c>
      <c r="G45" s="48">
        <f>0</f>
        <v>0</v>
      </c>
      <c r="H45" s="49">
        <f t="shared" si="6"/>
        <v>0</v>
      </c>
      <c r="I45" s="50">
        <v>0.05575</v>
      </c>
      <c r="J45" s="48">
        <f t="shared" si="7"/>
        <v>1.338</v>
      </c>
      <c r="K45" s="50"/>
      <c r="L45" s="48">
        <f t="shared" si="8"/>
        <v>0</v>
      </c>
      <c r="M45" s="49">
        <v>5</v>
      </c>
      <c r="N45" s="51" t="s">
        <v>138</v>
      </c>
      <c r="O45" s="44" t="s">
        <v>23</v>
      </c>
      <c r="P45" s="52" t="s">
        <v>81</v>
      </c>
    </row>
    <row r="46" spans="1:16" ht="25.5" outlineLevel="2">
      <c r="A46" s="43">
        <v>11</v>
      </c>
      <c r="B46" s="44" t="s">
        <v>139</v>
      </c>
      <c r="C46" s="45" t="s">
        <v>19</v>
      </c>
      <c r="D46" s="46" t="s">
        <v>140</v>
      </c>
      <c r="E46" s="45" t="s">
        <v>86</v>
      </c>
      <c r="F46" s="47">
        <v>7.85</v>
      </c>
      <c r="G46" s="48">
        <f>0</f>
        <v>0</v>
      </c>
      <c r="H46" s="49">
        <f t="shared" si="6"/>
        <v>0</v>
      </c>
      <c r="I46" s="50">
        <v>0.19318</v>
      </c>
      <c r="J46" s="48">
        <f t="shared" si="7"/>
        <v>1.516463</v>
      </c>
      <c r="K46" s="50"/>
      <c r="L46" s="48">
        <f t="shared" si="8"/>
        <v>0</v>
      </c>
      <c r="M46" s="49">
        <v>5</v>
      </c>
      <c r="N46" s="51" t="s">
        <v>141</v>
      </c>
      <c r="O46" s="44" t="s">
        <v>23</v>
      </c>
      <c r="P46" s="52" t="s">
        <v>81</v>
      </c>
    </row>
    <row r="47" spans="1:16" ht="15" outlineLevel="2">
      <c r="A47" s="43">
        <v>11</v>
      </c>
      <c r="B47" s="44" t="s">
        <v>142</v>
      </c>
      <c r="C47" s="45" t="s">
        <v>19</v>
      </c>
      <c r="D47" s="46" t="s">
        <v>143</v>
      </c>
      <c r="E47" s="45" t="s">
        <v>65</v>
      </c>
      <c r="F47" s="47">
        <v>5</v>
      </c>
      <c r="G47" s="48">
        <f>0</f>
        <v>0</v>
      </c>
      <c r="H47" s="49">
        <f t="shared" si="6"/>
        <v>0</v>
      </c>
      <c r="I47" s="50">
        <v>0.06493</v>
      </c>
      <c r="J47" s="48">
        <f t="shared" si="7"/>
        <v>0.32465</v>
      </c>
      <c r="K47" s="50"/>
      <c r="L47" s="48">
        <f t="shared" si="8"/>
        <v>0</v>
      </c>
      <c r="M47" s="49">
        <v>5</v>
      </c>
      <c r="N47" s="51" t="s">
        <v>144</v>
      </c>
      <c r="O47" s="44" t="s">
        <v>23</v>
      </c>
      <c r="P47" s="52" t="s">
        <v>81</v>
      </c>
    </row>
    <row r="48" spans="1:16" ht="15" outlineLevel="2">
      <c r="A48" s="43">
        <v>12</v>
      </c>
      <c r="B48" s="44" t="s">
        <v>145</v>
      </c>
      <c r="C48" s="45" t="s">
        <v>19</v>
      </c>
      <c r="D48" s="46" t="s">
        <v>146</v>
      </c>
      <c r="E48" s="45" t="s">
        <v>65</v>
      </c>
      <c r="F48" s="47">
        <v>5</v>
      </c>
      <c r="G48" s="48">
        <f>0</f>
        <v>0</v>
      </c>
      <c r="H48" s="49">
        <f t="shared" si="6"/>
        <v>0</v>
      </c>
      <c r="I48" s="50">
        <v>0.08336</v>
      </c>
      <c r="J48" s="48">
        <f t="shared" si="7"/>
        <v>0.4168</v>
      </c>
      <c r="K48" s="50"/>
      <c r="L48" s="48">
        <f t="shared" si="8"/>
        <v>0</v>
      </c>
      <c r="M48" s="49">
        <v>5</v>
      </c>
      <c r="N48" s="51" t="s">
        <v>147</v>
      </c>
      <c r="O48" s="44" t="s">
        <v>23</v>
      </c>
      <c r="P48" s="52" t="s">
        <v>81</v>
      </c>
    </row>
    <row r="49" spans="1:16" ht="25.5" outlineLevel="2">
      <c r="A49" s="43">
        <v>12</v>
      </c>
      <c r="B49" s="44" t="s">
        <v>148</v>
      </c>
      <c r="C49" s="45" t="s">
        <v>19</v>
      </c>
      <c r="D49" s="46" t="s">
        <v>149</v>
      </c>
      <c r="E49" s="45" t="s">
        <v>65</v>
      </c>
      <c r="F49" s="47">
        <v>1</v>
      </c>
      <c r="G49" s="48">
        <f>0</f>
        <v>0</v>
      </c>
      <c r="H49" s="49">
        <f t="shared" si="6"/>
        <v>0</v>
      </c>
      <c r="I49" s="50">
        <v>0.0792</v>
      </c>
      <c r="J49" s="48">
        <f t="shared" si="7"/>
        <v>0.0792</v>
      </c>
      <c r="K49" s="50"/>
      <c r="L49" s="48">
        <f t="shared" si="8"/>
        <v>0</v>
      </c>
      <c r="M49" s="49">
        <v>5</v>
      </c>
      <c r="N49" s="51" t="s">
        <v>150</v>
      </c>
      <c r="O49" s="44" t="s">
        <v>23</v>
      </c>
      <c r="P49" s="52" t="s">
        <v>81</v>
      </c>
    </row>
    <row r="50" spans="1:16" ht="15" outlineLevel="2">
      <c r="A50" s="43">
        <v>13</v>
      </c>
      <c r="B50" s="44" t="s">
        <v>151</v>
      </c>
      <c r="C50" s="45" t="s">
        <v>19</v>
      </c>
      <c r="D50" s="46" t="s">
        <v>152</v>
      </c>
      <c r="E50" s="45" t="s">
        <v>65</v>
      </c>
      <c r="F50" s="47">
        <v>10</v>
      </c>
      <c r="G50" s="48">
        <f>0</f>
        <v>0</v>
      </c>
      <c r="H50" s="49">
        <f t="shared" si="6"/>
        <v>0</v>
      </c>
      <c r="I50" s="50">
        <v>0.04657</v>
      </c>
      <c r="J50" s="48">
        <f t="shared" si="7"/>
        <v>0.4657</v>
      </c>
      <c r="K50" s="50"/>
      <c r="L50" s="48">
        <f t="shared" si="8"/>
        <v>0</v>
      </c>
      <c r="M50" s="49">
        <v>5</v>
      </c>
      <c r="N50" s="51" t="s">
        <v>153</v>
      </c>
      <c r="O50" s="44" t="s">
        <v>23</v>
      </c>
      <c r="P50" s="52" t="s">
        <v>81</v>
      </c>
    </row>
    <row r="51" spans="1:16" ht="15" outlineLevel="2">
      <c r="A51" s="43">
        <v>13</v>
      </c>
      <c r="B51" s="44"/>
      <c r="C51" s="45" t="s">
        <v>19</v>
      </c>
      <c r="D51" s="46" t="s">
        <v>154</v>
      </c>
      <c r="E51" s="45" t="s">
        <v>86</v>
      </c>
      <c r="F51" s="47">
        <v>1.8</v>
      </c>
      <c r="G51" s="48">
        <f>0</f>
        <v>0</v>
      </c>
      <c r="H51" s="49">
        <f t="shared" si="6"/>
        <v>0</v>
      </c>
      <c r="I51" s="50">
        <v>0.013</v>
      </c>
      <c r="J51" s="48">
        <f t="shared" si="7"/>
        <v>0.0234</v>
      </c>
      <c r="K51" s="50"/>
      <c r="L51" s="48">
        <f t="shared" si="8"/>
        <v>0</v>
      </c>
      <c r="M51" s="49">
        <v>5</v>
      </c>
      <c r="N51" s="51" t="s">
        <v>155</v>
      </c>
      <c r="O51" s="44" t="s">
        <v>23</v>
      </c>
      <c r="P51" s="52" t="s">
        <v>81</v>
      </c>
    </row>
    <row r="52" spans="1:16" ht="25.5" outlineLevel="2">
      <c r="A52" s="43">
        <v>14</v>
      </c>
      <c r="B52" s="44" t="s">
        <v>156</v>
      </c>
      <c r="C52" s="45" t="s">
        <v>19</v>
      </c>
      <c r="D52" s="46" t="s">
        <v>157</v>
      </c>
      <c r="E52" s="45" t="s">
        <v>86</v>
      </c>
      <c r="F52" s="47">
        <v>18.5</v>
      </c>
      <c r="G52" s="48">
        <f>0</f>
        <v>0</v>
      </c>
      <c r="H52" s="49">
        <f t="shared" si="6"/>
        <v>0</v>
      </c>
      <c r="I52" s="50">
        <v>0.00021</v>
      </c>
      <c r="J52" s="48">
        <f t="shared" si="7"/>
        <v>0.003885</v>
      </c>
      <c r="K52" s="50"/>
      <c r="L52" s="48">
        <f t="shared" si="8"/>
        <v>0</v>
      </c>
      <c r="M52" s="49">
        <v>5</v>
      </c>
      <c r="N52" s="51" t="s">
        <v>158</v>
      </c>
      <c r="O52" s="44" t="s">
        <v>23</v>
      </c>
      <c r="P52" s="52" t="s">
        <v>81</v>
      </c>
    </row>
    <row r="53" spans="1:16" ht="25.5" outlineLevel="2">
      <c r="A53" s="34">
        <v>15</v>
      </c>
      <c r="B53" s="36" t="s">
        <v>71</v>
      </c>
      <c r="C53" s="37" t="s">
        <v>19</v>
      </c>
      <c r="D53" s="38" t="s">
        <v>159</v>
      </c>
      <c r="E53" s="37" t="s">
        <v>58</v>
      </c>
      <c r="F53" s="39">
        <v>3.015</v>
      </c>
      <c r="G53" s="40">
        <f>0</f>
        <v>0</v>
      </c>
      <c r="H53" s="41">
        <f t="shared" si="6"/>
        <v>0</v>
      </c>
      <c r="I53" s="42">
        <v>0.00456</v>
      </c>
      <c r="J53" s="40">
        <f t="shared" si="7"/>
        <v>0.0137484</v>
      </c>
      <c r="K53" s="42"/>
      <c r="L53" s="40">
        <f t="shared" si="8"/>
        <v>0</v>
      </c>
      <c r="M53" s="41">
        <v>5</v>
      </c>
      <c r="N53" s="33" t="s">
        <v>160</v>
      </c>
      <c r="O53" s="36" t="s">
        <v>23</v>
      </c>
      <c r="P53" s="35" t="s">
        <v>81</v>
      </c>
    </row>
    <row r="54" spans="1:16" ht="20.25" customHeight="1" outlineLevel="1">
      <c r="A54" s="26"/>
      <c r="B54" s="27"/>
      <c r="C54" s="27"/>
      <c r="D54" s="27" t="s">
        <v>161</v>
      </c>
      <c r="E54" s="27"/>
      <c r="F54" s="28"/>
      <c r="G54" s="29"/>
      <c r="H54" s="30">
        <f>SUBTOTAL(9,H55:H56)</f>
        <v>0</v>
      </c>
      <c r="I54" s="31"/>
      <c r="J54" s="29">
        <f>SUBTOTAL(9,J55:J56)</f>
        <v>38.954487352</v>
      </c>
      <c r="K54" s="31"/>
      <c r="L54" s="29">
        <f>SUBTOTAL(9,L55:L56)</f>
        <v>0</v>
      </c>
      <c r="M54" s="30"/>
      <c r="N54" s="53"/>
      <c r="O54" s="27"/>
      <c r="P54" s="27"/>
    </row>
    <row r="55" spans="1:16" ht="38.25" outlineLevel="2">
      <c r="A55" s="43">
        <v>1</v>
      </c>
      <c r="B55" s="44" t="s">
        <v>162</v>
      </c>
      <c r="C55" s="45" t="s">
        <v>19</v>
      </c>
      <c r="D55" s="46" t="s">
        <v>163</v>
      </c>
      <c r="E55" s="45" t="s">
        <v>58</v>
      </c>
      <c r="F55" s="47">
        <v>89.0824</v>
      </c>
      <c r="G55" s="48">
        <f>0</f>
        <v>0</v>
      </c>
      <c r="H55" s="49">
        <f>F55*G55</f>
        <v>0</v>
      </c>
      <c r="I55" s="50">
        <v>0.28623</v>
      </c>
      <c r="J55" s="48">
        <f>F55*I55</f>
        <v>25.498055352</v>
      </c>
      <c r="K55" s="50"/>
      <c r="L55" s="48">
        <f>F55*K55</f>
        <v>0</v>
      </c>
      <c r="M55" s="49">
        <v>5</v>
      </c>
      <c r="N55" s="51" t="s">
        <v>164</v>
      </c>
      <c r="O55" s="44" t="s">
        <v>23</v>
      </c>
      <c r="P55" s="52" t="s">
        <v>165</v>
      </c>
    </row>
    <row r="56" spans="1:16" ht="15" outlineLevel="2">
      <c r="A56" s="43">
        <v>2</v>
      </c>
      <c r="B56" s="44" t="s">
        <v>166</v>
      </c>
      <c r="C56" s="45" t="s">
        <v>19</v>
      </c>
      <c r="D56" s="46" t="s">
        <v>167</v>
      </c>
      <c r="E56" s="45" t="s">
        <v>21</v>
      </c>
      <c r="F56" s="47">
        <v>5.555</v>
      </c>
      <c r="G56" s="48">
        <f>0</f>
        <v>0</v>
      </c>
      <c r="H56" s="49">
        <f>F56*G56</f>
        <v>0</v>
      </c>
      <c r="I56" s="50">
        <v>2.4224</v>
      </c>
      <c r="J56" s="48">
        <f>F56*I56</f>
        <v>13.456432</v>
      </c>
      <c r="K56" s="50"/>
      <c r="L56" s="48">
        <f>F56*K56</f>
        <v>0</v>
      </c>
      <c r="M56" s="49">
        <v>5</v>
      </c>
      <c r="N56" s="51" t="s">
        <v>168</v>
      </c>
      <c r="O56" s="44" t="s">
        <v>23</v>
      </c>
      <c r="P56" s="52" t="s">
        <v>165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scale="82" r:id="rId1"/>
  <headerFooter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Hrehorovský</dc:creator>
  <cp:keywords/>
  <dc:description/>
  <cp:lastModifiedBy>Hrehorovský</cp:lastModifiedBy>
  <dcterms:created xsi:type="dcterms:W3CDTF">2007-07-07T15:55:36Z</dcterms:created>
  <dcterms:modified xsi:type="dcterms:W3CDTF">2007-09-05T10:24:02Z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